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44404973-EF52-4D87-B1D4-C8E158491925}" xr6:coauthVersionLast="36" xr6:coauthVersionMax="36" xr10:uidLastSave="{00000000-0000-0000-0000-000000000000}"/>
  <bookViews>
    <workbookView xWindow="0" yWindow="0" windowWidth="30720" windowHeight="13236" xr2:uid="{00000000-000D-0000-FFFF-FFFF00000000}"/>
  </bookViews>
  <sheets>
    <sheet name="N2Mech1" sheetId="1" r:id="rId1"/>
  </sheets>
  <definedNames>
    <definedName name="_xlnm.Print_Area" localSheetId="0">N2Mech1!$A$1:$AF$73</definedName>
    <definedName name="_xlnm.Print_Titles" localSheetId="0">N2Mech1!$1:$11</definedName>
  </definedNames>
  <calcPr calcId="191029"/>
</workbook>
</file>

<file path=xl/calcChain.xml><?xml version="1.0" encoding="utf-8"?>
<calcChain xmlns="http://schemas.openxmlformats.org/spreadsheetml/2006/main">
  <c r="AF68" i="1" l="1"/>
  <c r="AE68" i="1"/>
  <c r="AC68" i="1"/>
  <c r="AB68" i="1"/>
  <c r="AA68" i="1"/>
  <c r="Z68" i="1"/>
  <c r="Y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7" i="1"/>
  <c r="G67" i="1"/>
  <c r="F67" i="1"/>
  <c r="E67" i="1"/>
  <c r="C67" i="1"/>
  <c r="H66" i="1"/>
  <c r="G66" i="1"/>
  <c r="F66" i="1"/>
  <c r="E66" i="1"/>
  <c r="C66" i="1"/>
  <c r="H65" i="1"/>
  <c r="G65" i="1"/>
  <c r="F65" i="1"/>
  <c r="E65" i="1"/>
  <c r="C65" i="1"/>
  <c r="H64" i="1"/>
  <c r="G64" i="1"/>
  <c r="F64" i="1"/>
  <c r="E64" i="1"/>
  <c r="C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AD60" i="1"/>
  <c r="AD68" i="1" s="1"/>
  <c r="X60" i="1"/>
  <c r="X68" i="1" s="1"/>
  <c r="H60" i="1"/>
  <c r="G60" i="1"/>
  <c r="E60" i="1"/>
  <c r="C60" i="1"/>
  <c r="H59" i="1"/>
  <c r="G59" i="1"/>
  <c r="F59" i="1"/>
  <c r="E59" i="1"/>
  <c r="C59" i="1"/>
  <c r="AF52" i="1"/>
  <c r="AE52" i="1"/>
  <c r="AC52" i="1"/>
  <c r="AB52" i="1"/>
  <c r="AA52" i="1"/>
  <c r="Z52" i="1"/>
  <c r="Y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1" i="1"/>
  <c r="G51" i="1"/>
  <c r="F51" i="1"/>
  <c r="E51" i="1"/>
  <c r="C51" i="1"/>
  <c r="H50" i="1"/>
  <c r="G50" i="1"/>
  <c r="F50" i="1"/>
  <c r="E50" i="1"/>
  <c r="C50" i="1"/>
  <c r="H49" i="1"/>
  <c r="G49" i="1"/>
  <c r="F49" i="1"/>
  <c r="E49" i="1"/>
  <c r="C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D46" i="1" s="1"/>
  <c r="C46" i="1"/>
  <c r="H45" i="1"/>
  <c r="G45" i="1"/>
  <c r="F45" i="1"/>
  <c r="E45" i="1"/>
  <c r="C45" i="1"/>
  <c r="AD44" i="1"/>
  <c r="AD52" i="1" s="1"/>
  <c r="X44" i="1"/>
  <c r="X52" i="1" s="1"/>
  <c r="H44" i="1"/>
  <c r="G44" i="1"/>
  <c r="E44" i="1"/>
  <c r="C44" i="1"/>
  <c r="H43" i="1"/>
  <c r="G43" i="1"/>
  <c r="F43" i="1"/>
  <c r="E43" i="1"/>
  <c r="C43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5" i="1"/>
  <c r="G35" i="1"/>
  <c r="F35" i="1"/>
  <c r="E35" i="1"/>
  <c r="C35" i="1"/>
  <c r="H34" i="1"/>
  <c r="G34" i="1"/>
  <c r="F34" i="1"/>
  <c r="E34" i="1"/>
  <c r="C34" i="1"/>
  <c r="H33" i="1"/>
  <c r="G33" i="1"/>
  <c r="F33" i="1"/>
  <c r="E33" i="1"/>
  <c r="C33" i="1"/>
  <c r="H32" i="1"/>
  <c r="G32" i="1"/>
  <c r="F32" i="1"/>
  <c r="E32" i="1"/>
  <c r="C32" i="1"/>
  <c r="H31" i="1"/>
  <c r="G31" i="1"/>
  <c r="F31" i="1"/>
  <c r="E31" i="1"/>
  <c r="C31" i="1"/>
  <c r="H30" i="1"/>
  <c r="G30" i="1"/>
  <c r="F30" i="1"/>
  <c r="E30" i="1"/>
  <c r="C30" i="1"/>
  <c r="H29" i="1"/>
  <c r="G29" i="1"/>
  <c r="F29" i="1"/>
  <c r="E29" i="1"/>
  <c r="C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H25" i="1"/>
  <c r="G25" i="1"/>
  <c r="F25" i="1"/>
  <c r="E25" i="1"/>
  <c r="C25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AF16" i="1"/>
  <c r="AE16" i="1"/>
  <c r="AE39" i="1" s="1"/>
  <c r="AD16" i="1"/>
  <c r="AD39" i="1" s="1"/>
  <c r="AC16" i="1"/>
  <c r="AB16" i="1"/>
  <c r="AA16" i="1"/>
  <c r="AA39" i="1" s="1"/>
  <c r="Z16" i="1"/>
  <c r="Y16" i="1"/>
  <c r="X16" i="1"/>
  <c r="V16" i="1"/>
  <c r="V39" i="1" s="1"/>
  <c r="T16" i="1"/>
  <c r="S16" i="1"/>
  <c r="S39" i="1" s="1"/>
  <c r="R16" i="1"/>
  <c r="R39" i="1" s="1"/>
  <c r="Q16" i="1"/>
  <c r="P16" i="1"/>
  <c r="O16" i="1"/>
  <c r="N16" i="1"/>
  <c r="M16" i="1"/>
  <c r="J16" i="1"/>
  <c r="L15" i="1"/>
  <c r="L16" i="1" s="1"/>
  <c r="I15" i="1"/>
  <c r="H15" i="1"/>
  <c r="G15" i="1"/>
  <c r="F15" i="1"/>
  <c r="E15" i="1"/>
  <c r="C15" i="1"/>
  <c r="W14" i="1"/>
  <c r="W16" i="1" s="1"/>
  <c r="W39" i="1" s="1"/>
  <c r="U14" i="1"/>
  <c r="U16" i="1" s="1"/>
  <c r="H14" i="1"/>
  <c r="G14" i="1"/>
  <c r="F14" i="1"/>
  <c r="C14" i="1"/>
  <c r="K13" i="1"/>
  <c r="K16" i="1" s="1"/>
  <c r="I13" i="1"/>
  <c r="I16" i="1" s="1"/>
  <c r="I39" i="1" s="1"/>
  <c r="H13" i="1"/>
  <c r="H16" i="1" s="1"/>
  <c r="G13" i="1"/>
  <c r="F13" i="1"/>
  <c r="E13" i="1"/>
  <c r="C13" i="1"/>
  <c r="C16" i="1" s="1"/>
  <c r="AC10" i="1"/>
  <c r="W10" i="1"/>
  <c r="Q10" i="1"/>
  <c r="K10" i="1"/>
  <c r="Z39" i="1" l="1"/>
  <c r="H36" i="1"/>
  <c r="E68" i="1"/>
  <c r="D66" i="1"/>
  <c r="N39" i="1"/>
  <c r="D13" i="1"/>
  <c r="E52" i="1"/>
  <c r="D50" i="1"/>
  <c r="D62" i="1"/>
  <c r="L39" i="1"/>
  <c r="L55" i="1" s="1"/>
  <c r="O39" i="1"/>
  <c r="O55" i="1" s="1"/>
  <c r="E14" i="1"/>
  <c r="C23" i="1"/>
  <c r="C39" i="1" s="1"/>
  <c r="H23" i="1"/>
  <c r="G36" i="1"/>
  <c r="D27" i="1"/>
  <c r="D31" i="1"/>
  <c r="D35" i="1"/>
  <c r="C52" i="1"/>
  <c r="H52" i="1"/>
  <c r="D45" i="1"/>
  <c r="D49" i="1"/>
  <c r="C68" i="1"/>
  <c r="C71" i="1" s="1"/>
  <c r="H68" i="1"/>
  <c r="D61" i="1"/>
  <c r="D65" i="1"/>
  <c r="D47" i="1"/>
  <c r="D51" i="1"/>
  <c r="D63" i="1"/>
  <c r="D67" i="1"/>
  <c r="F16" i="1"/>
  <c r="J39" i="1"/>
  <c r="F23" i="1"/>
  <c r="D19" i="1"/>
  <c r="G16" i="1"/>
  <c r="G39" i="1" s="1"/>
  <c r="G71" i="1" s="1"/>
  <c r="P39" i="1"/>
  <c r="T39" i="1"/>
  <c r="T55" i="1" s="1"/>
  <c r="X39" i="1"/>
  <c r="AB39" i="1"/>
  <c r="AB55" i="1" s="1"/>
  <c r="AF39" i="1"/>
  <c r="G23" i="1"/>
  <c r="D20" i="1"/>
  <c r="F36" i="1"/>
  <c r="D26" i="1"/>
  <c r="C36" i="1"/>
  <c r="D30" i="1"/>
  <c r="D34" i="1"/>
  <c r="G52" i="1"/>
  <c r="D48" i="1"/>
  <c r="G68" i="1"/>
  <c r="D64" i="1"/>
  <c r="I71" i="1"/>
  <c r="I55" i="1"/>
  <c r="J71" i="1"/>
  <c r="J55" i="1"/>
  <c r="S71" i="1"/>
  <c r="S55" i="1"/>
  <c r="W71" i="1"/>
  <c r="W55" i="1"/>
  <c r="AA71" i="1"/>
  <c r="AA55" i="1"/>
  <c r="AE71" i="1"/>
  <c r="AE55" i="1"/>
  <c r="E23" i="1"/>
  <c r="F39" i="1"/>
  <c r="E16" i="1"/>
  <c r="K39" i="1"/>
  <c r="P71" i="1"/>
  <c r="P55" i="1"/>
  <c r="AB71" i="1"/>
  <c r="AF71" i="1"/>
  <c r="AF55" i="1"/>
  <c r="D15" i="1"/>
  <c r="M39" i="1"/>
  <c r="Q39" i="1"/>
  <c r="U39" i="1"/>
  <c r="Y39" i="1"/>
  <c r="AC39" i="1"/>
  <c r="D21" i="1"/>
  <c r="D28" i="1"/>
  <c r="D32" i="1"/>
  <c r="E36" i="1"/>
  <c r="H39" i="1"/>
  <c r="H71" i="1" s="1"/>
  <c r="D14" i="1"/>
  <c r="D16" i="1" s="1"/>
  <c r="L71" i="1"/>
  <c r="N71" i="1"/>
  <c r="N55" i="1"/>
  <c r="R71" i="1"/>
  <c r="R55" i="1"/>
  <c r="V71" i="1"/>
  <c r="V55" i="1"/>
  <c r="Z71" i="1"/>
  <c r="Z55" i="1"/>
  <c r="AD71" i="1"/>
  <c r="AD55" i="1"/>
  <c r="D18" i="1"/>
  <c r="D22" i="1"/>
  <c r="D25" i="1"/>
  <c r="D29" i="1"/>
  <c r="D33" i="1"/>
  <c r="D43" i="1"/>
  <c r="F44" i="1"/>
  <c r="F52" i="1" s="1"/>
  <c r="D59" i="1"/>
  <c r="F60" i="1"/>
  <c r="F68" i="1" s="1"/>
  <c r="C55" i="1" l="1"/>
  <c r="X40" i="1"/>
  <c r="O71" i="1"/>
  <c r="T71" i="1"/>
  <c r="X71" i="1"/>
  <c r="F55" i="1"/>
  <c r="X55" i="1"/>
  <c r="X56" i="1" s="1"/>
  <c r="E39" i="1"/>
  <c r="D44" i="1"/>
  <c r="D52" i="1" s="1"/>
  <c r="U71" i="1"/>
  <c r="U55" i="1"/>
  <c r="D36" i="1"/>
  <c r="R40" i="1"/>
  <c r="Q71" i="1"/>
  <c r="Q55" i="1"/>
  <c r="R56" i="1" s="1"/>
  <c r="F71" i="1"/>
  <c r="G55" i="1"/>
  <c r="D60" i="1"/>
  <c r="D68" i="1" s="1"/>
  <c r="AD40" i="1"/>
  <c r="AC71" i="1"/>
  <c r="AD72" i="1" s="1"/>
  <c r="AC55" i="1"/>
  <c r="AD56" i="1" s="1"/>
  <c r="M71" i="1"/>
  <c r="M55" i="1"/>
  <c r="D23" i="1"/>
  <c r="Y71" i="1"/>
  <c r="X72" i="1" s="1"/>
  <c r="Y55" i="1"/>
  <c r="K71" i="1"/>
  <c r="K55" i="1"/>
  <c r="L40" i="1"/>
  <c r="H55" i="1"/>
  <c r="R72" i="1" l="1"/>
  <c r="L56" i="1"/>
  <c r="D39" i="1"/>
  <c r="D71" i="1" s="1"/>
  <c r="L72" i="1"/>
  <c r="E71" i="1"/>
  <c r="E55" i="1"/>
  <c r="D55" i="1" l="1"/>
</calcChain>
</file>

<file path=xl/sharedStrings.xml><?xml version="1.0" encoding="utf-8"?>
<sst xmlns="http://schemas.openxmlformats.org/spreadsheetml/2006/main" count="172" uniqueCount="76">
  <si>
    <r>
      <rPr>
        <sz val="16"/>
        <color rgb="FFC00000"/>
        <rFont val="Arial CE"/>
        <charset val="238"/>
      </rPr>
      <t xml:space="preserve">Studia </t>
    </r>
    <r>
      <rPr>
        <b/>
        <sz val="16"/>
        <color rgb="FFC00000"/>
        <rFont val="Arial CE"/>
        <charset val="238"/>
      </rPr>
      <t>NIESTACJONARNE</t>
    </r>
    <r>
      <rPr>
        <b/>
        <sz val="16"/>
        <rFont val="Arial CE"/>
        <charset val="238"/>
      </rPr>
      <t>,</t>
    </r>
    <r>
      <rPr>
        <sz val="16"/>
        <rFont val="Arial CE"/>
        <charset val="238"/>
      </rPr>
      <t xml:space="preserve"> II stopnia </t>
    </r>
  </si>
  <si>
    <t>Lp.</t>
  </si>
  <si>
    <t>Liczba egz.</t>
  </si>
  <si>
    <t>Ogólna liczba godzin</t>
  </si>
  <si>
    <t>Rozdział zajęć programowych na semestry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</si>
  <si>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</si>
  <si>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</si>
  <si>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</si>
  <si>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</si>
  <si>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</si>
  <si>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</si>
  <si>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</si>
  <si>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</si>
  <si>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</si>
  <si>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</si>
  <si>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</si>
  <si>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</si>
  <si>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</si>
  <si>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</si>
  <si>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</si>
  <si>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</si>
  <si>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</si>
  <si>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</si>
  <si>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charset val="238"/>
      </rPr>
      <t>Przedmioty ogólne</t>
    </r>
  </si>
  <si>
    <t>Przedmiot humanistyczny / społeczny 1</t>
  </si>
  <si>
    <t>Przedmiot humanistyczny / społeczny 2</t>
  </si>
  <si>
    <t>Język obcy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</si>
  <si>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</si>
  <si>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</si>
  <si>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Wytrzymałość konstrukcji mechanicznych</t>
  </si>
  <si>
    <t>Modelowanie w mechatronice</t>
  </si>
  <si>
    <t>Dynamika urządzeń mechatronicznych</t>
  </si>
  <si>
    <t>Teoria sterowania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</si>
  <si>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</si>
  <si>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</si>
  <si>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Mechanika techniczna II</t>
  </si>
  <si>
    <t>Zaawansowane techniki wytwarzania w mechatronice</t>
  </si>
  <si>
    <t>Obliczeniowa analiza układów mechanicznych</t>
  </si>
  <si>
    <t>Mikrokontrolery 32-bitowe</t>
  </si>
  <si>
    <t>Zastosowania materiałów inteligentnych</t>
  </si>
  <si>
    <t>Elektronika II</t>
  </si>
  <si>
    <t>Elastyczne systemy produkcyjne</t>
  </si>
  <si>
    <t>Elementy optroniki</t>
  </si>
  <si>
    <t>Sieci i wizualizacja w automatyzacji</t>
  </si>
  <si>
    <t>Informatyka techniczna</t>
  </si>
  <si>
    <t>Zarządzanie</t>
  </si>
  <si>
    <t>Razem w bloku C</t>
  </si>
  <si>
    <r>
      <t xml:space="preserve">RAZEM </t>
    </r>
    <r>
      <rPr>
        <sz val="16"/>
        <rFont val="Arial CE"/>
        <charset val="238"/>
      </rPr>
      <t>(A+B)</t>
    </r>
  </si>
  <si>
    <t>Liczba godzin w semestrze</t>
  </si>
  <si>
    <r>
      <rPr>
        <sz val="16"/>
        <rFont val="Arial CE"/>
        <charset val="238"/>
      </rP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Konstrukcje mechatroniczne (KM)</t>
    </r>
  </si>
  <si>
    <t>Praca przejściowa II</t>
  </si>
  <si>
    <t>Seminarium dyplomowe</t>
  </si>
  <si>
    <t>Przygotowanie pracy dyplomowej</t>
  </si>
  <si>
    <t>Urządzenia sterowane numerycznie</t>
  </si>
  <si>
    <t>Układy płynowe sterowane elektronicznie</t>
  </si>
  <si>
    <t>Programowanie OSN</t>
  </si>
  <si>
    <t>Cyfrowe przetwarzanie sygnałów</t>
  </si>
  <si>
    <t>Programowanie systemów automatyki</t>
  </si>
  <si>
    <t>Przedmioty obieralne (2 do wyboru, 32 godz.)</t>
  </si>
  <si>
    <t>Razem w bloku D1</t>
  </si>
  <si>
    <r>
      <t xml:space="preserve">RAZEM </t>
    </r>
    <r>
      <rPr>
        <b/>
        <sz val="16"/>
        <color theme="5" tint="-0.499984740745262"/>
        <rFont val="Arial CE"/>
        <charset val="238"/>
      </rPr>
      <t>(KM)</t>
    </r>
  </si>
  <si>
    <t>Zaawansowane zagadnienia diagnostyki maszyn</t>
  </si>
  <si>
    <t>Metrologia diagnostyczna</t>
  </si>
  <si>
    <t>Nadzorowanie sprzętu  kontrolno-pomiarowego</t>
  </si>
  <si>
    <t>Projektowanie systemów utrzymania ruchu</t>
  </si>
  <si>
    <t>Razem w bloku D2</t>
  </si>
  <si>
    <r>
      <t xml:space="preserve">RAZEM </t>
    </r>
    <r>
      <rPr>
        <b/>
        <sz val="16"/>
        <color theme="5" tint="-0.499984740745262"/>
        <rFont val="Arial CE"/>
        <charset val="238"/>
      </rPr>
      <t>(MST)</t>
    </r>
  </si>
  <si>
    <r>
      <rPr>
        <sz val="16"/>
        <rFont val="Arial CE"/>
        <charset val="238"/>
      </rPr>
      <t>D2 - Przedmioty specjalności:</t>
    </r>
    <r>
      <rPr>
        <b/>
        <sz val="16"/>
        <color theme="9" tint="-0.499984740745262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Automatyzacja i nadzorowanie systemów produkcyjnych (AN) </t>
    </r>
  </si>
  <si>
    <t>PLAN  STUDIÓW</t>
  </si>
  <si>
    <r>
      <t xml:space="preserve">Obowiązuje od roku akademickiego </t>
    </r>
    <r>
      <rPr>
        <b/>
        <sz val="12"/>
        <rFont val="ZurichCnEU"/>
        <charset val="238"/>
      </rPr>
      <t>2020/2021</t>
    </r>
  </si>
  <si>
    <t>Wspomaganie komputerowe zagadnień inżynierskich</t>
  </si>
  <si>
    <t>WYDZIAŁ INŻYNIERII MECHANICZNEJ</t>
  </si>
  <si>
    <r>
      <rPr>
        <sz val="18"/>
        <rFont val="Arial CE"/>
        <charset val="238"/>
      </rPr>
      <t>Kierunek</t>
    </r>
    <r>
      <rPr>
        <b/>
        <sz val="18"/>
        <color theme="5" tint="-0.499984740745262"/>
        <rFont val="Arial CE"/>
        <family val="2"/>
        <charset val="238"/>
      </rPr>
      <t xml:space="preserve"> MECHATRONIKA</t>
    </r>
  </si>
  <si>
    <t>Zatwierdzony przez Sentat PP uchwałą Nr 169 z dnia 26.06.2019 r.</t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</si>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</sst>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8"/>
      <color theme="5" tint="-0.49998474074526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6"/>
      <color rgb="FFC00000"/>
      <name val="Arial CE"/>
      <charset val="238"/>
    </font>
    <font>
      <b/>
      <sz val="16"/>
      <color rgb="FFC00000"/>
      <name val="Arial CE"/>
      <charset val="238"/>
    </font>
    <font>
      <b/>
      <sz val="16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sz val="12"/>
      <color rgb="FFFF0000"/>
      <name val="ZurichCnEU"/>
      <charset val="238"/>
    </font>
    <font>
      <sz val="12"/>
      <name val="ZurichCnEU"/>
      <charset val="238"/>
    </font>
    <font>
      <b/>
      <sz val="12"/>
      <name val="ZurichCnEU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8"/>
      <name val="ZurichCnEU"/>
      <charset val="238"/>
    </font>
    <font>
      <sz val="18"/>
      <color theme="9" tint="-0.249977111117893"/>
      <name val="ZurichCnEU"/>
      <charset val="238"/>
    </font>
    <font>
      <b/>
      <sz val="18"/>
      <name val="ZurichCnEU"/>
      <charset val="238"/>
    </font>
    <font>
      <b/>
      <sz val="16"/>
      <name val="ZurichCnEU"/>
      <charset val="238"/>
    </font>
    <font>
      <b/>
      <sz val="14"/>
      <name val="ZurichCnEU"/>
      <charset val="238"/>
    </font>
    <font>
      <b/>
      <sz val="16"/>
      <name val="Arial CE"/>
      <family val="2"/>
      <charset val="238"/>
    </font>
    <font>
      <b/>
      <sz val="16"/>
      <color theme="5" tint="-0.499984740745262"/>
      <name val="Arial CE"/>
      <charset val="238"/>
    </font>
    <font>
      <b/>
      <sz val="16"/>
      <color theme="9" tint="-0.499984740745262"/>
      <name val="Arial CE"/>
      <charset val="238"/>
    </font>
    <font>
      <sz val="18"/>
      <name val="Arial CE"/>
      <charset val="238"/>
    </font>
    <font>
      <b/>
      <sz val="18"/>
      <color theme="5" tint="-0.49998474074526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6" fillId="2" borderId="0"/>
    <xf numFmtId="0" fontId="26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4" fillId="0" borderId="3" xfId="1" applyFont="1" applyBorder="1" applyAlignment="1">
      <alignment horizontal="right" vertical="center"/>
    </xf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3" fillId="0" borderId="0" xfId="2" applyFont="1" applyBorder="1"/>
    <xf numFmtId="0" fontId="6" fillId="0" borderId="0" xfId="2" applyFont="1" applyBorder="1" applyAlignment="1">
      <alignment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 vertical="center"/>
    </xf>
    <xf numFmtId="0" fontId="9" fillId="0" borderId="0" xfId="1" applyFont="1" applyBorder="1" applyAlignment="1"/>
    <xf numFmtId="0" fontId="3" fillId="0" borderId="0" xfId="1" applyFont="1" applyBorder="1" applyAlignment="1"/>
    <xf numFmtId="0" fontId="10" fillId="0" borderId="4" xfId="1" applyFont="1" applyBorder="1"/>
    <xf numFmtId="0" fontId="3" fillId="0" borderId="0" xfId="2" applyFont="1" applyBorder="1" applyAlignment="1">
      <alignment horizontal="center"/>
    </xf>
    <xf numFmtId="0" fontId="11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8" fillId="0" borderId="0" xfId="1" applyFont="1" applyBorder="1" applyAlignment="1">
      <alignment horizontal="centerContinuous"/>
    </xf>
    <xf numFmtId="0" fontId="2" fillId="0" borderId="0" xfId="1" applyBorder="1"/>
    <xf numFmtId="0" fontId="19" fillId="0" borderId="0" xfId="1" applyFont="1" applyBorder="1" applyAlignment="1">
      <alignment vertical="top"/>
    </xf>
    <xf numFmtId="0" fontId="20" fillId="0" borderId="0" xfId="1" applyFont="1" applyBorder="1" applyAlignment="1"/>
    <xf numFmtId="0" fontId="3" fillId="0" borderId="7" xfId="2" applyFont="1" applyBorder="1"/>
    <xf numFmtId="0" fontId="3" fillId="0" borderId="8" xfId="2" applyFont="1" applyBorder="1"/>
    <xf numFmtId="0" fontId="3" fillId="0" borderId="8" xfId="2" applyFont="1" applyBorder="1" applyAlignment="1">
      <alignment vertical="center"/>
    </xf>
    <xf numFmtId="0" fontId="19" fillId="0" borderId="8" xfId="2" applyFont="1" applyBorder="1"/>
    <xf numFmtId="0" fontId="3" fillId="0" borderId="9" xfId="2" applyFont="1" applyBorder="1"/>
    <xf numFmtId="0" fontId="25" fillId="0" borderId="11" xfId="2" applyFont="1" applyFill="1" applyBorder="1" applyAlignment="1">
      <alignment horizontal="center"/>
    </xf>
    <xf numFmtId="0" fontId="27" fillId="0" borderId="13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Continuous" vertical="center"/>
    </xf>
    <xf numFmtId="0" fontId="9" fillId="0" borderId="13" xfId="2" applyFont="1" applyFill="1" applyBorder="1" applyAlignment="1">
      <alignment horizontal="centerContinuous"/>
    </xf>
    <xf numFmtId="0" fontId="27" fillId="0" borderId="13" xfId="2" applyFont="1" applyFill="1" applyBorder="1" applyAlignment="1">
      <alignment horizontal="centerContinuous"/>
    </xf>
    <xf numFmtId="0" fontId="27" fillId="0" borderId="15" xfId="2" applyFont="1" applyFill="1" applyBorder="1" applyAlignment="1">
      <alignment horizontal="centerContinuous"/>
    </xf>
    <xf numFmtId="0" fontId="25" fillId="0" borderId="1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Continuous" vertical="center"/>
    </xf>
    <xf numFmtId="0" fontId="7" fillId="0" borderId="21" xfId="2" applyFont="1" applyFill="1" applyBorder="1" applyAlignment="1">
      <alignment horizontal="centerContinuous"/>
    </xf>
    <xf numFmtId="0" fontId="27" fillId="0" borderId="21" xfId="2" applyFont="1" applyFill="1" applyBorder="1" applyAlignment="1">
      <alignment horizontal="centerContinuous"/>
    </xf>
    <xf numFmtId="0" fontId="27" fillId="0" borderId="22" xfId="2" applyFont="1" applyFill="1" applyBorder="1" applyAlignment="1">
      <alignment horizontal="centerContinuous"/>
    </xf>
    <xf numFmtId="0" fontId="24" fillId="0" borderId="16" xfId="2" applyFont="1" applyFill="1" applyBorder="1" applyAlignment="1">
      <alignment horizontal="center" vertical="center"/>
    </xf>
    <xf numFmtId="0" fontId="18" fillId="6" borderId="26" xfId="2" applyFont="1" applyFill="1" applyBorder="1" applyAlignment="1">
      <alignment horizontal="left" vertical="center"/>
    </xf>
    <xf numFmtId="0" fontId="30" fillId="6" borderId="27" xfId="2" applyFont="1" applyFill="1" applyBorder="1" applyAlignment="1">
      <alignment horizontal="right" vertical="center"/>
    </xf>
    <xf numFmtId="0" fontId="18" fillId="6" borderId="27" xfId="2" applyFont="1" applyFill="1" applyBorder="1" applyAlignment="1">
      <alignment horizontal="left" vertical="center"/>
    </xf>
    <xf numFmtId="0" fontId="18" fillId="0" borderId="27" xfId="2" applyFont="1" applyFill="1" applyBorder="1" applyAlignment="1">
      <alignment horizontal="left" vertical="center"/>
    </xf>
    <xf numFmtId="0" fontId="30" fillId="0" borderId="27" xfId="2" applyFont="1" applyFill="1" applyBorder="1" applyAlignment="1">
      <alignment horizontal="right" vertical="center"/>
    </xf>
    <xf numFmtId="0" fontId="18" fillId="0" borderId="28" xfId="2" applyFont="1" applyFill="1" applyBorder="1" applyAlignment="1">
      <alignment horizontal="left" vertical="center"/>
    </xf>
    <xf numFmtId="0" fontId="18" fillId="6" borderId="28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right" vertical="center"/>
    </xf>
    <xf numFmtId="0" fontId="18" fillId="0" borderId="5" xfId="2" applyFont="1" applyFill="1" applyBorder="1" applyAlignment="1">
      <alignment horizontal="left" vertical="center"/>
    </xf>
    <xf numFmtId="0" fontId="31" fillId="0" borderId="16" xfId="2" applyFont="1" applyFill="1" applyBorder="1" applyAlignment="1">
      <alignment horizontal="center" vertical="center"/>
    </xf>
    <xf numFmtId="0" fontId="33" fillId="0" borderId="36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4" fillId="6" borderId="42" xfId="2" applyFont="1" applyFill="1" applyBorder="1" applyAlignment="1">
      <alignment horizontal="center" vertical="center"/>
    </xf>
    <xf numFmtId="0" fontId="34" fillId="6" borderId="43" xfId="2" applyFont="1" applyFill="1" applyBorder="1" applyAlignment="1">
      <alignment horizontal="center" vertical="center"/>
    </xf>
    <xf numFmtId="0" fontId="34" fillId="0" borderId="40" xfId="2" applyFont="1" applyFill="1" applyBorder="1" applyAlignment="1">
      <alignment horizontal="center" vertical="center"/>
    </xf>
    <xf numFmtId="0" fontId="34" fillId="0" borderId="41" xfId="2" applyFont="1" applyFill="1" applyBorder="1" applyAlignment="1">
      <alignment horizontal="center" vertical="center"/>
    </xf>
    <xf numFmtId="0" fontId="34" fillId="0" borderId="42" xfId="2" applyFont="1" applyFill="1" applyBorder="1" applyAlignment="1">
      <alignment horizontal="center" vertical="center"/>
    </xf>
    <xf numFmtId="0" fontId="34" fillId="0" borderId="44" xfId="2" applyFont="1" applyFill="1" applyBorder="1" applyAlignment="1">
      <alignment horizontal="center" vertical="center"/>
    </xf>
    <xf numFmtId="0" fontId="34" fillId="6" borderId="44" xfId="2" applyFont="1" applyFill="1" applyBorder="1" applyAlignment="1">
      <alignment horizontal="center" vertical="center"/>
    </xf>
    <xf numFmtId="0" fontId="34" fillId="0" borderId="45" xfId="2" applyFont="1" applyFill="1" applyBorder="1" applyAlignment="1">
      <alignment horizontal="center" vertical="center"/>
    </xf>
    <xf numFmtId="0" fontId="16" fillId="7" borderId="46" xfId="2" applyFont="1" applyFill="1" applyBorder="1" applyAlignment="1">
      <alignment horizontal="left" vertical="center" indent="1"/>
    </xf>
    <xf numFmtId="0" fontId="10" fillId="7" borderId="47" xfId="2" applyFont="1" applyFill="1" applyBorder="1" applyAlignment="1">
      <alignment vertical="center"/>
    </xf>
    <xf numFmtId="0" fontId="10" fillId="0" borderId="47" xfId="2" applyFont="1" applyFill="1" applyBorder="1" applyAlignment="1">
      <alignment vertical="center"/>
    </xf>
    <xf numFmtId="0" fontId="10" fillId="0" borderId="47" xfId="2" applyFont="1" applyFill="1" applyBorder="1" applyAlignment="1">
      <alignment horizontal="center"/>
    </xf>
    <xf numFmtId="0" fontId="10" fillId="0" borderId="48" xfId="2" applyFont="1" applyFill="1" applyBorder="1" applyAlignment="1">
      <alignment vertical="center"/>
    </xf>
    <xf numFmtId="0" fontId="35" fillId="0" borderId="49" xfId="2" applyFont="1" applyBorder="1" applyAlignment="1">
      <alignment horizontal="center" vertical="center"/>
    </xf>
    <xf numFmtId="0" fontId="36" fillId="0" borderId="50" xfId="2" applyFont="1" applyBorder="1" applyAlignment="1">
      <alignment vertical="center" shrinkToFit="1"/>
    </xf>
    <xf numFmtId="0" fontId="35" fillId="3" borderId="51" xfId="2" applyFont="1" applyFill="1" applyBorder="1" applyAlignment="1">
      <alignment horizontal="center" vertical="center"/>
    </xf>
    <xf numFmtId="0" fontId="35" fillId="4" borderId="52" xfId="2" applyFont="1" applyFill="1" applyBorder="1" applyAlignment="1">
      <alignment horizontal="center" vertical="center"/>
    </xf>
    <xf numFmtId="0" fontId="35" fillId="0" borderId="53" xfId="2" applyFont="1" applyBorder="1" applyAlignment="1">
      <alignment horizontal="center" vertical="center"/>
    </xf>
    <xf numFmtId="0" fontId="35" fillId="0" borderId="54" xfId="2" applyFont="1" applyBorder="1" applyAlignment="1">
      <alignment horizontal="center" vertical="center"/>
    </xf>
    <xf numFmtId="0" fontId="35" fillId="5" borderId="51" xfId="2" applyFont="1" applyFill="1" applyBorder="1" applyAlignment="1">
      <alignment horizontal="center" vertical="center"/>
    </xf>
    <xf numFmtId="0" fontId="35" fillId="3" borderId="52" xfId="2" applyFont="1" applyFill="1" applyBorder="1" applyAlignment="1">
      <alignment horizontal="center" vertical="center"/>
    </xf>
    <xf numFmtId="0" fontId="35" fillId="6" borderId="52" xfId="2" applyFont="1" applyFill="1" applyBorder="1" applyAlignment="1">
      <alignment horizontal="center" vertical="center"/>
    </xf>
    <xf numFmtId="0" fontId="35" fillId="6" borderId="55" xfId="2" applyFont="1" applyFill="1" applyBorder="1" applyAlignment="1">
      <alignment horizontal="center" vertical="center"/>
    </xf>
    <xf numFmtId="0" fontId="35" fillId="0" borderId="52" xfId="2" applyFont="1" applyFill="1" applyBorder="1" applyAlignment="1">
      <alignment horizontal="center" vertical="center"/>
    </xf>
    <xf numFmtId="0" fontId="35" fillId="0" borderId="55" xfId="2" applyFont="1" applyFill="1" applyBorder="1" applyAlignment="1">
      <alignment horizontal="center" vertical="center"/>
    </xf>
    <xf numFmtId="0" fontId="35" fillId="5" borderId="53" xfId="2" applyFont="1" applyFill="1" applyBorder="1" applyAlignment="1">
      <alignment horizontal="center" vertical="center"/>
    </xf>
    <xf numFmtId="0" fontId="35" fillId="0" borderId="56" xfId="2" applyFont="1" applyFill="1" applyBorder="1" applyAlignment="1">
      <alignment horizontal="center" vertical="center"/>
    </xf>
    <xf numFmtId="0" fontId="35" fillId="0" borderId="0" xfId="2" applyFont="1" applyAlignment="1">
      <alignment vertical="center"/>
    </xf>
    <xf numFmtId="0" fontId="35" fillId="5" borderId="51" xfId="2" applyNumberFormat="1" applyFont="1" applyFill="1" applyBorder="1" applyAlignment="1">
      <alignment horizontal="center" vertical="center"/>
    </xf>
    <xf numFmtId="0" fontId="37" fillId="0" borderId="57" xfId="2" applyFont="1" applyBorder="1" applyAlignment="1">
      <alignment horizontal="center" vertical="center"/>
    </xf>
    <xf numFmtId="0" fontId="37" fillId="0" borderId="58" xfId="2" applyFont="1" applyBorder="1" applyAlignment="1">
      <alignment horizontal="left" vertical="center"/>
    </xf>
    <xf numFmtId="0" fontId="38" fillId="3" borderId="59" xfId="2" applyFont="1" applyFill="1" applyBorder="1" applyAlignment="1">
      <alignment horizontal="center" vertical="center"/>
    </xf>
    <xf numFmtId="0" fontId="38" fillId="4" borderId="42" xfId="2" applyFont="1" applyFill="1" applyBorder="1" applyAlignment="1">
      <alignment horizontal="center" vertical="center"/>
    </xf>
    <xf numFmtId="0" fontId="38" fillId="0" borderId="41" xfId="2" applyFont="1" applyBorder="1" applyAlignment="1">
      <alignment horizontal="center" vertical="center"/>
    </xf>
    <xf numFmtId="0" fontId="38" fillId="0" borderId="42" xfId="2" applyFont="1" applyBorder="1" applyAlignment="1">
      <alignment horizontal="center" vertical="center"/>
    </xf>
    <xf numFmtId="0" fontId="38" fillId="0" borderId="60" xfId="2" applyFont="1" applyBorder="1" applyAlignment="1">
      <alignment horizontal="center" vertical="center"/>
    </xf>
    <xf numFmtId="0" fontId="38" fillId="5" borderId="59" xfId="2" applyFont="1" applyFill="1" applyBorder="1" applyAlignment="1">
      <alignment horizontal="center" vertical="center"/>
    </xf>
    <xf numFmtId="0" fontId="38" fillId="3" borderId="42" xfId="2" applyFont="1" applyFill="1" applyBorder="1" applyAlignment="1">
      <alignment horizontal="center" vertical="center"/>
    </xf>
    <xf numFmtId="0" fontId="38" fillId="6" borderId="42" xfId="2" applyFont="1" applyFill="1" applyBorder="1" applyAlignment="1">
      <alignment horizontal="center" vertical="center"/>
    </xf>
    <xf numFmtId="0" fontId="38" fillId="6" borderId="44" xfId="2" applyFont="1" applyFill="1" applyBorder="1" applyAlignment="1">
      <alignment horizontal="center" vertical="center"/>
    </xf>
    <xf numFmtId="0" fontId="38" fillId="3" borderId="38" xfId="2" applyFont="1" applyFill="1" applyBorder="1" applyAlignment="1">
      <alignment horizontal="center" vertical="center"/>
    </xf>
    <xf numFmtId="0" fontId="38" fillId="0" borderId="42" xfId="2" applyFont="1" applyFill="1" applyBorder="1" applyAlignment="1">
      <alignment horizontal="center" vertical="center"/>
    </xf>
    <xf numFmtId="0" fontId="38" fillId="0" borderId="44" xfId="2" applyFont="1" applyFill="1" applyBorder="1" applyAlignment="1">
      <alignment horizontal="center" vertical="center"/>
    </xf>
    <xf numFmtId="0" fontId="38" fillId="5" borderId="41" xfId="2" applyFont="1" applyFill="1" applyBorder="1" applyAlignment="1">
      <alignment horizontal="center" vertical="center"/>
    </xf>
    <xf numFmtId="0" fontId="38" fillId="0" borderId="45" xfId="2" applyFont="1" applyFill="1" applyBorder="1" applyAlignment="1">
      <alignment horizontal="center" vertical="center"/>
    </xf>
    <xf numFmtId="0" fontId="37" fillId="0" borderId="0" xfId="2" applyFont="1"/>
    <xf numFmtId="0" fontId="35" fillId="0" borderId="21" xfId="2" applyFont="1" applyBorder="1" applyAlignment="1">
      <alignment vertical="center" shrinkToFit="1"/>
    </xf>
    <xf numFmtId="0" fontId="18" fillId="0" borderId="47" xfId="2" applyFont="1" applyFill="1" applyBorder="1" applyAlignment="1">
      <alignment horizontal="center"/>
    </xf>
    <xf numFmtId="0" fontId="18" fillId="0" borderId="0" xfId="2" applyFont="1"/>
    <xf numFmtId="0" fontId="35" fillId="3" borderId="30" xfId="2" applyFont="1" applyFill="1" applyBorder="1" applyAlignment="1">
      <alignment horizontal="center" vertical="center"/>
    </xf>
    <xf numFmtId="0" fontId="35" fillId="4" borderId="31" xfId="2" applyFont="1" applyFill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0" fontId="39" fillId="2" borderId="62" xfId="3" applyFont="1" applyBorder="1" applyAlignment="1">
      <alignment horizontal="center" vertical="center"/>
    </xf>
    <xf numFmtId="0" fontId="37" fillId="2" borderId="53" xfId="3" applyFont="1" applyBorder="1" applyAlignment="1">
      <alignment horizontal="left" vertical="center"/>
    </xf>
    <xf numFmtId="3" fontId="38" fillId="3" borderId="51" xfId="3" applyNumberFormat="1" applyFont="1" applyFill="1" applyBorder="1" applyAlignment="1">
      <alignment horizontal="center" vertical="center"/>
    </xf>
    <xf numFmtId="3" fontId="38" fillId="4" borderId="52" xfId="3" applyNumberFormat="1" applyFont="1" applyFill="1" applyBorder="1" applyAlignment="1">
      <alignment horizontal="center" vertical="center"/>
    </xf>
    <xf numFmtId="3" fontId="38" fillId="0" borderId="52" xfId="3" applyNumberFormat="1" applyFont="1" applyFill="1" applyBorder="1" applyAlignment="1">
      <alignment horizontal="center" vertical="center"/>
    </xf>
    <xf numFmtId="3" fontId="38" fillId="0" borderId="55" xfId="3" applyNumberFormat="1" applyFont="1" applyFill="1" applyBorder="1" applyAlignment="1">
      <alignment horizontal="center" vertical="center"/>
    </xf>
    <xf numFmtId="0" fontId="38" fillId="5" borderId="53" xfId="3" applyFont="1" applyFill="1" applyBorder="1" applyAlignment="1">
      <alignment horizontal="center" vertical="center"/>
    </xf>
    <xf numFmtId="0" fontId="38" fillId="3" borderId="52" xfId="3" applyFont="1" applyFill="1" applyBorder="1" applyAlignment="1">
      <alignment horizontal="center" vertical="center"/>
    </xf>
    <xf numFmtId="1" fontId="38" fillId="6" borderId="53" xfId="3" applyNumberFormat="1" applyFont="1" applyFill="1" applyBorder="1" applyAlignment="1">
      <alignment horizontal="center" vertical="center"/>
    </xf>
    <xf numFmtId="0" fontId="38" fillId="5" borderId="51" xfId="3" applyFont="1" applyFill="1" applyBorder="1" applyAlignment="1">
      <alignment horizontal="center" vertical="center"/>
    </xf>
    <xf numFmtId="0" fontId="38" fillId="0" borderId="53" xfId="3" applyFont="1" applyFill="1" applyBorder="1" applyAlignment="1">
      <alignment horizontal="center" vertical="center"/>
    </xf>
    <xf numFmtId="0" fontId="38" fillId="0" borderId="52" xfId="3" applyFont="1" applyFill="1" applyBorder="1" applyAlignment="1">
      <alignment horizontal="center" vertical="center"/>
    </xf>
    <xf numFmtId="0" fontId="38" fillId="0" borderId="63" xfId="3" applyFont="1" applyFill="1" applyBorder="1" applyAlignment="1">
      <alignment horizontal="center" vertical="center"/>
    </xf>
    <xf numFmtId="0" fontId="38" fillId="6" borderId="53" xfId="3" applyFont="1" applyFill="1" applyBorder="1" applyAlignment="1">
      <alignment horizontal="center" vertical="center"/>
    </xf>
    <xf numFmtId="0" fontId="38" fillId="6" borderId="52" xfId="3" applyFont="1" applyFill="1" applyBorder="1" applyAlignment="1">
      <alignment horizontal="center" vertical="center"/>
    </xf>
    <xf numFmtId="0" fontId="38" fillId="6" borderId="63" xfId="3" applyFont="1" applyFill="1" applyBorder="1" applyAlignment="1">
      <alignment horizontal="center" vertical="center"/>
    </xf>
    <xf numFmtId="0" fontId="38" fillId="0" borderId="56" xfId="3" applyFont="1" applyFill="1" applyBorder="1" applyAlignment="1">
      <alignment horizontal="center" vertical="center"/>
    </xf>
    <xf numFmtId="0" fontId="39" fillId="2" borderId="0" xfId="3" applyFont="1" applyAlignment="1">
      <alignment vertical="center"/>
    </xf>
    <xf numFmtId="0" fontId="24" fillId="0" borderId="4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left"/>
    </xf>
    <xf numFmtId="3" fontId="24" fillId="0" borderId="0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1" fontId="24" fillId="0" borderId="0" xfId="3" applyNumberFormat="1" applyFont="1" applyFill="1" applyBorder="1" applyAlignment="1">
      <alignment horizontal="center"/>
    </xf>
    <xf numFmtId="0" fontId="24" fillId="0" borderId="50" xfId="3" applyFont="1" applyFill="1" applyBorder="1" applyAlignment="1">
      <alignment horizontal="center"/>
    </xf>
    <xf numFmtId="0" fontId="24" fillId="0" borderId="5" xfId="3" applyFont="1" applyFill="1" applyBorder="1" applyAlignment="1">
      <alignment horizontal="center"/>
    </xf>
    <xf numFmtId="0" fontId="24" fillId="0" borderId="0" xfId="3" applyFont="1" applyFill="1" applyBorder="1"/>
    <xf numFmtId="0" fontId="3" fillId="0" borderId="65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4" fillId="0" borderId="52" xfId="2" applyFont="1" applyFill="1" applyBorder="1" applyAlignment="1">
      <alignment horizontal="center" vertical="center"/>
    </xf>
    <xf numFmtId="0" fontId="34" fillId="0" borderId="55" xfId="2" applyFont="1" applyFill="1" applyBorder="1" applyAlignment="1">
      <alignment horizontal="center" vertical="center"/>
    </xf>
    <xf numFmtId="0" fontId="34" fillId="0" borderId="65" xfId="2" applyFont="1" applyFill="1" applyBorder="1" applyAlignment="1">
      <alignment horizontal="center" vertical="center"/>
    </xf>
    <xf numFmtId="0" fontId="34" fillId="0" borderId="53" xfId="2" applyFont="1" applyFill="1" applyBorder="1" applyAlignment="1">
      <alignment horizontal="center" vertical="center"/>
    </xf>
    <xf numFmtId="0" fontId="34" fillId="0" borderId="50" xfId="2" applyFont="1" applyFill="1" applyBorder="1" applyAlignment="1">
      <alignment horizontal="center" vertical="center"/>
    </xf>
    <xf numFmtId="0" fontId="34" fillId="0" borderId="63" xfId="2" applyFont="1" applyFill="1" applyBorder="1" applyAlignment="1">
      <alignment horizontal="center" vertical="center"/>
    </xf>
    <xf numFmtId="0" fontId="34" fillId="0" borderId="56" xfId="2" applyFont="1" applyFill="1" applyBorder="1" applyAlignment="1">
      <alignment horizontal="center" vertical="center"/>
    </xf>
    <xf numFmtId="3" fontId="40" fillId="3" borderId="59" xfId="2" applyNumberFormat="1" applyFont="1" applyFill="1" applyBorder="1" applyAlignment="1">
      <alignment horizontal="center" vertical="top" textRotation="90" readingOrder="1"/>
    </xf>
    <xf numFmtId="3" fontId="40" fillId="8" borderId="42" xfId="2" applyNumberFormat="1" applyFont="1" applyFill="1" applyBorder="1" applyAlignment="1">
      <alignment horizontal="center" vertical="top" textRotation="90" readingOrder="1"/>
    </xf>
    <xf numFmtId="3" fontId="40" fillId="7" borderId="42" xfId="2" applyNumberFormat="1" applyFont="1" applyFill="1" applyBorder="1" applyAlignment="1">
      <alignment horizontal="center" vertical="top" textRotation="90" readingOrder="1"/>
    </xf>
    <xf numFmtId="3" fontId="40" fillId="7" borderId="44" xfId="2" applyNumberFormat="1" applyFont="1" applyFill="1" applyBorder="1" applyAlignment="1">
      <alignment horizontal="center" vertical="top" textRotation="90" readingOrder="1"/>
    </xf>
    <xf numFmtId="3" fontId="40" fillId="5" borderId="37" xfId="2" applyNumberFormat="1" applyFont="1" applyFill="1" applyBorder="1" applyAlignment="1">
      <alignment horizontal="center" vertical="top" textRotation="90" readingOrder="1"/>
    </xf>
    <xf numFmtId="3" fontId="40" fillId="3" borderId="42" xfId="2" applyNumberFormat="1" applyFont="1" applyFill="1" applyBorder="1" applyAlignment="1">
      <alignment horizontal="center" vertical="top" textRotation="90" readingOrder="1"/>
    </xf>
    <xf numFmtId="3" fontId="40" fillId="5" borderId="8" xfId="2" applyNumberFormat="1" applyFont="1" applyFill="1" applyBorder="1" applyAlignment="1">
      <alignment horizontal="center" vertical="top" textRotation="90" readingOrder="1"/>
    </xf>
    <xf numFmtId="3" fontId="40" fillId="5" borderId="67" xfId="2" applyNumberFormat="1" applyFont="1" applyFill="1" applyBorder="1" applyAlignment="1">
      <alignment horizontal="center" vertical="top" textRotation="90" readingOrder="1"/>
    </xf>
    <xf numFmtId="3" fontId="40" fillId="7" borderId="45" xfId="2" applyNumberFormat="1" applyFont="1" applyFill="1" applyBorder="1" applyAlignment="1">
      <alignment horizontal="center" vertical="top" textRotation="90" readingOrder="1"/>
    </xf>
    <xf numFmtId="0" fontId="9" fillId="0" borderId="4" xfId="2" applyFont="1" applyBorder="1"/>
    <xf numFmtId="0" fontId="9" fillId="0" borderId="0" xfId="2" applyFont="1" applyBorder="1"/>
    <xf numFmtId="0" fontId="9" fillId="0" borderId="68" xfId="2" applyFont="1" applyBorder="1"/>
    <xf numFmtId="3" fontId="9" fillId="0" borderId="69" xfId="2" applyNumberFormat="1" applyFont="1" applyBorder="1" applyAlignment="1">
      <alignment horizontal="centerContinuous"/>
    </xf>
    <xf numFmtId="0" fontId="9" fillId="0" borderId="69" xfId="2" applyFont="1" applyBorder="1" applyAlignment="1">
      <alignment horizontal="centerContinuous"/>
    </xf>
    <xf numFmtId="0" fontId="9" fillId="0" borderId="70" xfId="2" applyFont="1" applyBorder="1"/>
    <xf numFmtId="0" fontId="9" fillId="0" borderId="71" xfId="2" applyFont="1" applyBorder="1"/>
    <xf numFmtId="0" fontId="9" fillId="0" borderId="72" xfId="2" applyFont="1" applyBorder="1"/>
    <xf numFmtId="0" fontId="24" fillId="0" borderId="73" xfId="3" applyFont="1" applyFill="1" applyBorder="1" applyAlignment="1">
      <alignment horizontal="center"/>
    </xf>
    <xf numFmtId="0" fontId="24" fillId="0" borderId="21" xfId="3" applyFont="1" applyFill="1" applyBorder="1" applyAlignment="1">
      <alignment horizontal="left"/>
    </xf>
    <xf numFmtId="3" fontId="24" fillId="0" borderId="21" xfId="3" applyNumberFormat="1" applyFont="1" applyFill="1" applyBorder="1" applyAlignment="1">
      <alignment horizontal="center"/>
    </xf>
    <xf numFmtId="0" fontId="24" fillId="0" borderId="21" xfId="3" applyFont="1" applyFill="1" applyBorder="1" applyAlignment="1">
      <alignment horizontal="center"/>
    </xf>
    <xf numFmtId="1" fontId="24" fillId="0" borderId="21" xfId="3" applyNumberFormat="1" applyFont="1" applyFill="1" applyBorder="1" applyAlignment="1">
      <alignment horizontal="center"/>
    </xf>
    <xf numFmtId="0" fontId="24" fillId="0" borderId="8" xfId="3" applyFont="1" applyFill="1" applyBorder="1"/>
    <xf numFmtId="0" fontId="24" fillId="0" borderId="5" xfId="3" applyFont="1" applyFill="1" applyBorder="1"/>
    <xf numFmtId="0" fontId="36" fillId="0" borderId="21" xfId="2" applyFont="1" applyBorder="1" applyAlignment="1">
      <alignment vertical="center" shrinkToFit="1"/>
    </xf>
    <xf numFmtId="0" fontId="37" fillId="2" borderId="62" xfId="3" applyFont="1" applyBorder="1" applyAlignment="1">
      <alignment horizontal="center" vertical="center"/>
    </xf>
    <xf numFmtId="0" fontId="37" fillId="2" borderId="0" xfId="3" applyFont="1" applyAlignment="1">
      <alignment vertical="center"/>
    </xf>
    <xf numFmtId="3" fontId="24" fillId="0" borderId="5" xfId="3" applyNumberFormat="1" applyFont="1" applyFill="1" applyBorder="1" applyAlignment="1">
      <alignment horizontal="center"/>
    </xf>
    <xf numFmtId="3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0" fontId="9" fillId="0" borderId="5" xfId="2" applyFont="1" applyBorder="1"/>
    <xf numFmtId="0" fontId="3" fillId="0" borderId="74" xfId="2" applyFont="1" applyBorder="1"/>
    <xf numFmtId="0" fontId="3" fillId="0" borderId="75" xfId="2" applyFont="1" applyBorder="1"/>
    <xf numFmtId="0" fontId="3" fillId="0" borderId="76" xfId="2" applyFont="1" applyBorder="1"/>
    <xf numFmtId="0" fontId="34" fillId="0" borderId="2" xfId="1" applyFont="1" applyBorder="1" applyAlignment="1">
      <alignment horizontal="right"/>
    </xf>
    <xf numFmtId="0" fontId="19" fillId="0" borderId="2" xfId="1" applyFont="1" applyBorder="1"/>
    <xf numFmtId="0" fontId="21" fillId="0" borderId="0" xfId="1" applyFont="1" applyBorder="1" applyAlignment="1">
      <alignment horizontal="left"/>
    </xf>
    <xf numFmtId="0" fontId="22" fillId="0" borderId="5" xfId="2" applyFont="1" applyBorder="1" applyAlignment="1">
      <alignment horizontal="right" vertical="center"/>
    </xf>
    <xf numFmtId="0" fontId="44" fillId="0" borderId="5" xfId="2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32" fillId="0" borderId="32" xfId="2" applyFont="1" applyFill="1" applyBorder="1" applyAlignment="1">
      <alignment horizontal="center" vertical="center"/>
    </xf>
    <xf numFmtId="0" fontId="32" fillId="0" borderId="21" xfId="2" applyFont="1" applyFill="1" applyBorder="1" applyAlignment="1">
      <alignment horizontal="center" vertical="center"/>
    </xf>
    <xf numFmtId="0" fontId="32" fillId="0" borderId="22" xfId="2" applyFont="1" applyFill="1" applyBorder="1" applyAlignment="1">
      <alignment horizontal="center" vertical="center"/>
    </xf>
    <xf numFmtId="0" fontId="40" fillId="7" borderId="64" xfId="2" applyFont="1" applyFill="1" applyBorder="1" applyAlignment="1">
      <alignment horizontal="center" vertical="center"/>
    </xf>
    <xf numFmtId="0" fontId="40" fillId="7" borderId="28" xfId="2" applyFont="1" applyFill="1" applyBorder="1" applyAlignment="1">
      <alignment horizontal="center" vertical="center"/>
    </xf>
    <xf numFmtId="0" fontId="40" fillId="7" borderId="7" xfId="2" applyFont="1" applyFill="1" applyBorder="1" applyAlignment="1">
      <alignment horizontal="center" vertical="center"/>
    </xf>
    <xf numFmtId="0" fontId="40" fillId="7" borderId="66" xfId="2" applyFont="1" applyFill="1" applyBorder="1" applyAlignment="1">
      <alignment horizontal="center" vertical="center"/>
    </xf>
    <xf numFmtId="0" fontId="24" fillId="3" borderId="25" xfId="2" applyFont="1" applyFill="1" applyBorder="1" applyAlignment="1">
      <alignment horizontal="center" vertical="center"/>
    </xf>
    <xf numFmtId="0" fontId="24" fillId="3" borderId="19" xfId="2" applyFont="1" applyFill="1" applyBorder="1" applyAlignment="1">
      <alignment horizontal="center" vertical="center"/>
    </xf>
    <xf numFmtId="0" fontId="24" fillId="5" borderId="29" xfId="2" applyFont="1" applyFill="1" applyBorder="1" applyAlignment="1">
      <alignment horizontal="center" vertical="center" textRotation="90"/>
    </xf>
    <xf numFmtId="0" fontId="24" fillId="5" borderId="34" xfId="2" applyFont="1" applyFill="1" applyBorder="1" applyAlignment="1">
      <alignment horizontal="center" vertical="center" textRotation="90"/>
    </xf>
    <xf numFmtId="0" fontId="32" fillId="6" borderId="32" xfId="3" applyFont="1" applyFill="1" applyBorder="1" applyAlignment="1">
      <alignment horizontal="center" vertical="center"/>
    </xf>
    <xf numFmtId="0" fontId="32" fillId="6" borderId="21" xfId="3" applyFont="1" applyFill="1" applyBorder="1" applyAlignment="1">
      <alignment horizontal="center" vertical="center"/>
    </xf>
    <xf numFmtId="0" fontId="32" fillId="6" borderId="33" xfId="3" applyFont="1" applyFill="1" applyBorder="1" applyAlignment="1">
      <alignment horizontal="center" vertical="center"/>
    </xf>
    <xf numFmtId="0" fontId="32" fillId="0" borderId="16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20" xfId="2" applyFont="1" applyFill="1" applyBorder="1" applyAlignment="1">
      <alignment horizontal="center" vertical="center"/>
    </xf>
    <xf numFmtId="0" fontId="29" fillId="0" borderId="23" xfId="3" applyFont="1" applyFill="1" applyBorder="1" applyAlignment="1">
      <alignment horizontal="center" vertical="top" textRotation="90"/>
    </xf>
    <xf numFmtId="0" fontId="29" fillId="0" borderId="39" xfId="3" applyFont="1" applyFill="1" applyBorder="1" applyAlignment="1">
      <alignment horizontal="center" vertical="top" textRotation="90"/>
    </xf>
    <xf numFmtId="0" fontId="24" fillId="5" borderId="24" xfId="3" applyFont="1" applyFill="1" applyBorder="1" applyAlignment="1">
      <alignment horizontal="center" vertical="center" textRotation="90"/>
    </xf>
    <xf numFmtId="0" fontId="24" fillId="5" borderId="30" xfId="3" applyFont="1" applyFill="1" applyBorder="1" applyAlignment="1">
      <alignment horizontal="center" vertical="center" textRotation="90"/>
    </xf>
    <xf numFmtId="0" fontId="24" fillId="3" borderId="31" xfId="2" applyFont="1" applyFill="1" applyBorder="1" applyAlignment="1">
      <alignment horizontal="center" vertical="center"/>
    </xf>
    <xf numFmtId="0" fontId="24" fillId="5" borderId="24" xfId="2" applyFont="1" applyFill="1" applyBorder="1" applyAlignment="1">
      <alignment horizontal="center" vertical="center" textRotation="90"/>
    </xf>
    <xf numFmtId="0" fontId="24" fillId="5" borderId="18" xfId="2" applyFont="1" applyFill="1" applyBorder="1" applyAlignment="1">
      <alignment horizontal="center" vertical="center" textRotation="90"/>
    </xf>
    <xf numFmtId="0" fontId="24" fillId="0" borderId="10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0" fontId="24" fillId="3" borderId="12" xfId="3" applyFont="1" applyFill="1" applyBorder="1" applyAlignment="1">
      <alignment horizontal="center" vertical="center" textRotation="90"/>
    </xf>
    <xf numFmtId="0" fontId="24" fillId="3" borderId="18" xfId="3" applyFont="1" applyFill="1" applyBorder="1" applyAlignment="1">
      <alignment horizontal="center" vertical="center" textRotation="90"/>
    </xf>
    <xf numFmtId="0" fontId="24" fillId="3" borderId="37" xfId="3" applyFont="1" applyFill="1" applyBorder="1" applyAlignment="1">
      <alignment horizontal="center" vertical="center" textRotation="90"/>
    </xf>
    <xf numFmtId="0" fontId="24" fillId="0" borderId="13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24" fillId="4" borderId="19" xfId="3" applyFont="1" applyFill="1" applyBorder="1" applyAlignment="1">
      <alignment horizontal="center" vertical="center" textRotation="90"/>
    </xf>
    <xf numFmtId="0" fontId="24" fillId="4" borderId="38" xfId="3" applyFont="1" applyFill="1" applyBorder="1" applyAlignment="1">
      <alignment horizontal="center" vertical="center" textRotation="90"/>
    </xf>
    <xf numFmtId="0" fontId="28" fillId="0" borderId="16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20" xfId="3" applyFont="1" applyFill="1" applyBorder="1" applyAlignment="1">
      <alignment horizontal="center" vertical="center"/>
    </xf>
    <xf numFmtId="0" fontId="29" fillId="0" borderId="19" xfId="3" quotePrefix="1" applyFont="1" applyFill="1" applyBorder="1" applyAlignment="1">
      <alignment horizontal="center" vertical="top" textRotation="90"/>
    </xf>
    <xf numFmtId="0" fontId="29" fillId="0" borderId="38" xfId="3" quotePrefix="1" applyFont="1" applyFill="1" applyBorder="1" applyAlignment="1">
      <alignment horizontal="center" vertical="top" textRotation="90"/>
    </xf>
    <xf numFmtId="0" fontId="29" fillId="0" borderId="19" xfId="3" applyFont="1" applyFill="1" applyBorder="1" applyAlignment="1">
      <alignment horizontal="center" vertical="top" textRotation="90"/>
    </xf>
    <xf numFmtId="0" fontId="29" fillId="0" borderId="38" xfId="3" applyFont="1" applyFill="1" applyBorder="1" applyAlignment="1">
      <alignment horizontal="center" vertical="top" textRotation="90"/>
    </xf>
    <xf numFmtId="0" fontId="12" fillId="0" borderId="6" xfId="1" applyFont="1" applyBorder="1" applyAlignment="1">
      <alignment horizontal="right" vertical="center"/>
    </xf>
    <xf numFmtId="0" fontId="12" fillId="0" borderId="6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122464</xdr:colOff>
      <xdr:row>0</xdr:row>
      <xdr:rowOff>190500</xdr:rowOff>
    </xdr:from>
    <xdr:to>
      <xdr:col>1</xdr:col>
      <xdr:colOff>1562464</xdr:colOff>
      <xdr:row>5</xdr:row>
      <xdr:rowOff>11250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44" y="190500"/>
          <a:ext cx="1440000" cy="1428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74"/>
  <sheetViews>
    <sheetView showGridLines="0" showZeros="0" tabSelected="1" zoomScale="50" zoomScaleNormal="50" zoomScaleSheetLayoutView="70" workbookViewId="0">
      <selection activeCell="H3" sqref="H3:I3"/>
    </sheetView>
  </sheetViews>
  <sheetFormatPr defaultColWidth="9.109375" defaultRowHeight="13.2"/>
  <cols>
    <col min="1" max="1" width="7.6640625" style="5" customWidth="1"/>
    <col min="2" max="2" width="80.6640625" style="5" customWidth="1"/>
    <col min="3" max="3" width="5.6640625" style="5" customWidth="1"/>
    <col min="4" max="4" width="8.6640625" style="5" customWidth="1"/>
    <col min="5" max="5" width="7.5546875" style="5" customWidth="1"/>
    <col min="6" max="8" width="5.6640625" style="5" customWidth="1"/>
    <col min="9" max="10" width="4.6640625" style="5" customWidth="1"/>
    <col min="11" max="11" width="5.33203125" style="5" customWidth="1"/>
    <col min="12" max="12" width="5.6640625" style="5" customWidth="1"/>
    <col min="13" max="13" width="6" style="5" customWidth="1"/>
    <col min="14" max="16" width="4.6640625" style="5" customWidth="1"/>
    <col min="17" max="17" width="5.6640625" style="5" customWidth="1"/>
    <col min="18" max="18" width="6" style="5" customWidth="1"/>
    <col min="19" max="19" width="5.6640625" style="5" customWidth="1"/>
    <col min="20" max="20" width="5.88671875" style="5" customWidth="1"/>
    <col min="21" max="22" width="4.6640625" style="5" customWidth="1"/>
    <col min="23" max="23" width="5.6640625" style="5" customWidth="1"/>
    <col min="24" max="24" width="6.88671875" style="5" customWidth="1"/>
    <col min="25" max="26" width="6" style="5" customWidth="1"/>
    <col min="27" max="28" width="4.6640625" style="5" customWidth="1"/>
    <col min="29" max="29" width="5.88671875" style="5" customWidth="1"/>
    <col min="30" max="30" width="5.33203125" style="5" customWidth="1"/>
    <col min="31" max="32" width="5.44140625" style="5" customWidth="1"/>
    <col min="33" max="16384" width="9.109375" style="5"/>
  </cols>
  <sheetData>
    <row r="1" spans="1:32" ht="30.6" thickTop="1">
      <c r="A1" s="1"/>
      <c r="B1" s="177"/>
      <c r="C1" s="178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 t="s">
        <v>71</v>
      </c>
    </row>
    <row r="2" spans="1:32" ht="31.5" customHeight="1">
      <c r="A2" s="6"/>
      <c r="B2" s="7"/>
      <c r="C2" s="8"/>
      <c r="D2" s="9" t="s">
        <v>68</v>
      </c>
      <c r="E2" s="7"/>
      <c r="F2" s="8"/>
      <c r="G2" s="7"/>
      <c r="H2" s="7"/>
      <c r="I2" s="7"/>
      <c r="J2" s="8"/>
      <c r="K2" s="8"/>
      <c r="L2" s="8"/>
      <c r="M2" s="8"/>
      <c r="P2" s="7"/>
      <c r="Q2" s="7"/>
      <c r="T2" s="11"/>
      <c r="V2" s="12"/>
      <c r="Y2" s="10"/>
      <c r="AA2" s="12"/>
      <c r="AB2" s="12"/>
      <c r="AC2" s="12"/>
      <c r="AD2" s="13"/>
      <c r="AE2" s="13"/>
      <c r="AF2" s="181" t="s">
        <v>72</v>
      </c>
    </row>
    <row r="3" spans="1:32" ht="24.6">
      <c r="A3" s="14"/>
      <c r="B3" s="7"/>
      <c r="C3" s="8"/>
      <c r="D3" s="8"/>
      <c r="E3" s="15"/>
      <c r="F3" s="8"/>
      <c r="G3" s="16" t="s">
        <v>74</v>
      </c>
      <c r="H3" s="225">
        <v>2022</v>
      </c>
      <c r="I3" s="225"/>
      <c r="J3" s="226" t="s">
        <v>75</v>
      </c>
      <c r="K3" s="227"/>
      <c r="L3" s="8"/>
      <c r="M3" s="8"/>
      <c r="P3" s="7"/>
      <c r="Q3" s="7"/>
      <c r="T3" s="7"/>
      <c r="W3" s="7"/>
      <c r="X3" s="7"/>
      <c r="Y3" s="7"/>
      <c r="Z3" s="17"/>
      <c r="AA3" s="17"/>
      <c r="AB3" s="18"/>
      <c r="AC3" s="19"/>
      <c r="AD3" s="8"/>
      <c r="AE3" s="18"/>
      <c r="AF3" s="182" t="s">
        <v>0</v>
      </c>
    </row>
    <row r="4" spans="1:32" ht="20.100000000000001" customHeight="1">
      <c r="A4" s="14"/>
      <c r="B4" s="7"/>
      <c r="C4" s="7"/>
      <c r="D4" s="20"/>
      <c r="E4" s="7"/>
      <c r="F4" s="20"/>
      <c r="G4" s="7"/>
      <c r="H4" s="7"/>
      <c r="I4" s="7"/>
      <c r="J4" s="7"/>
      <c r="K4" s="7"/>
      <c r="L4" s="7"/>
      <c r="M4" s="7"/>
      <c r="N4" s="8"/>
      <c r="O4" s="8"/>
      <c r="P4" s="7"/>
      <c r="Q4" s="7"/>
      <c r="R4" s="21"/>
      <c r="T4" s="7"/>
      <c r="V4" s="7"/>
      <c r="W4" s="7"/>
      <c r="X4" s="7"/>
      <c r="Y4" s="7"/>
      <c r="Z4" s="17"/>
      <c r="AA4" s="17"/>
      <c r="AB4" s="18"/>
      <c r="AC4" s="19"/>
      <c r="AD4" s="8"/>
      <c r="AE4" s="18"/>
      <c r="AF4" s="183" t="s">
        <v>73</v>
      </c>
    </row>
    <row r="5" spans="1:32" ht="20.100000000000001" customHeight="1">
      <c r="A5" s="14"/>
      <c r="B5" s="8"/>
      <c r="C5" s="7"/>
      <c r="D5" s="8"/>
      <c r="E5" s="7"/>
      <c r="F5" s="20"/>
      <c r="G5" s="8"/>
      <c r="H5" s="8"/>
      <c r="I5" s="22"/>
      <c r="J5" s="22"/>
      <c r="K5" s="7"/>
      <c r="L5" s="7"/>
      <c r="M5" s="7"/>
      <c r="N5" s="8"/>
      <c r="O5" s="8"/>
      <c r="P5" s="7"/>
      <c r="Q5" s="7"/>
      <c r="R5" s="179"/>
      <c r="T5" s="7"/>
      <c r="V5" s="7"/>
      <c r="W5" s="7"/>
      <c r="X5" s="7"/>
      <c r="Y5" s="7"/>
      <c r="Z5" s="17"/>
      <c r="AA5" s="17"/>
      <c r="AB5" s="18"/>
      <c r="AC5" s="19"/>
      <c r="AD5" s="8"/>
      <c r="AE5" s="18"/>
      <c r="AF5" s="180" t="s">
        <v>69</v>
      </c>
    </row>
    <row r="6" spans="1:32" ht="20.100000000000001" customHeight="1" thickBot="1">
      <c r="A6" s="23"/>
      <c r="B6" s="24"/>
      <c r="C6" s="24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T6" s="24"/>
      <c r="V6" s="24"/>
      <c r="W6" s="24"/>
      <c r="X6" s="24"/>
      <c r="Y6" s="24"/>
      <c r="Z6" s="24"/>
      <c r="AA6" s="26"/>
      <c r="AB6" s="24"/>
      <c r="AC6" s="24"/>
      <c r="AD6" s="24"/>
      <c r="AE6" s="24"/>
      <c r="AF6" s="27"/>
    </row>
    <row r="7" spans="1:32" ht="20.100000000000001" customHeight="1">
      <c r="A7" s="208" t="s">
        <v>1</v>
      </c>
      <c r="B7" s="28"/>
      <c r="C7" s="211" t="s">
        <v>2</v>
      </c>
      <c r="D7" s="214" t="s">
        <v>3</v>
      </c>
      <c r="E7" s="214"/>
      <c r="F7" s="214"/>
      <c r="G7" s="214"/>
      <c r="H7" s="215"/>
      <c r="I7" s="29"/>
      <c r="J7" s="30"/>
      <c r="K7" s="31" t="s">
        <v>4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20.100000000000001" customHeight="1">
      <c r="A8" s="209"/>
      <c r="B8" s="34"/>
      <c r="C8" s="212"/>
      <c r="D8" s="216" t="s">
        <v>5</v>
      </c>
      <c r="E8" s="218" t="s">
        <v>6</v>
      </c>
      <c r="F8" s="219"/>
      <c r="G8" s="219"/>
      <c r="H8" s="220"/>
      <c r="I8" s="35"/>
      <c r="J8" s="36"/>
      <c r="K8" s="37" t="s">
        <v>7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</row>
    <row r="9" spans="1:32" ht="30" customHeight="1">
      <c r="A9" s="209"/>
      <c r="B9" s="40" t="s">
        <v>8</v>
      </c>
      <c r="C9" s="212"/>
      <c r="D9" s="216"/>
      <c r="E9" s="221" t="s">
        <v>9</v>
      </c>
      <c r="F9" s="223" t="s">
        <v>10</v>
      </c>
      <c r="G9" s="223" t="s">
        <v>11</v>
      </c>
      <c r="H9" s="201" t="s">
        <v>12</v>
      </c>
      <c r="I9" s="203" t="s">
        <v>13</v>
      </c>
      <c r="J9" s="191" t="s">
        <v>14</v>
      </c>
      <c r="K9" s="41"/>
      <c r="L9" s="42" t="s">
        <v>15</v>
      </c>
      <c r="M9" s="43"/>
      <c r="N9" s="43"/>
      <c r="O9" s="206" t="s">
        <v>13</v>
      </c>
      <c r="P9" s="191" t="s">
        <v>14</v>
      </c>
      <c r="Q9" s="44"/>
      <c r="R9" s="45" t="s">
        <v>16</v>
      </c>
      <c r="S9" s="44"/>
      <c r="T9" s="46"/>
      <c r="U9" s="206" t="s">
        <v>13</v>
      </c>
      <c r="V9" s="191" t="s">
        <v>14</v>
      </c>
      <c r="W9" s="43"/>
      <c r="X9" s="42" t="s">
        <v>17</v>
      </c>
      <c r="Y9" s="43"/>
      <c r="Z9" s="47"/>
      <c r="AA9" s="193" t="s">
        <v>13</v>
      </c>
      <c r="AB9" s="191" t="s">
        <v>14</v>
      </c>
      <c r="AC9" s="48"/>
      <c r="AD9" s="49" t="s">
        <v>18</v>
      </c>
      <c r="AE9" s="48"/>
      <c r="AF9" s="50"/>
    </row>
    <row r="10" spans="1:32" ht="20.100000000000001" customHeight="1">
      <c r="A10" s="209"/>
      <c r="B10" s="51"/>
      <c r="C10" s="212"/>
      <c r="D10" s="216"/>
      <c r="E10" s="221"/>
      <c r="F10" s="223"/>
      <c r="G10" s="223"/>
      <c r="H10" s="201"/>
      <c r="I10" s="204"/>
      <c r="J10" s="205"/>
      <c r="K10" s="195" t="str">
        <f>IFERROR(($H$3&amp;"/"&amp;RIGHT($H$3,2)+1&amp;" ZIMA"),"")</f>
        <v>2022/23 ZIMA</v>
      </c>
      <c r="L10" s="196"/>
      <c r="M10" s="196"/>
      <c r="N10" s="197"/>
      <c r="O10" s="207"/>
      <c r="P10" s="192"/>
      <c r="Q10" s="198" t="str">
        <f>IFERROR(($H$3&amp;"/"&amp;RIGHT($H$3,2)+1&amp;" LATO"),"")</f>
        <v>2022/23 LATO</v>
      </c>
      <c r="R10" s="199"/>
      <c r="S10" s="199"/>
      <c r="T10" s="200"/>
      <c r="U10" s="207"/>
      <c r="V10" s="192"/>
      <c r="W10" s="195" t="str">
        <f>IFERROR(($H$3+1&amp;"/"&amp;RIGHT($H$3,2)+2&amp;" ZIMA"),"")</f>
        <v>2023/24 ZIMA</v>
      </c>
      <c r="X10" s="196"/>
      <c r="Y10" s="196"/>
      <c r="Z10" s="197"/>
      <c r="AA10" s="194"/>
      <c r="AB10" s="192"/>
      <c r="AC10" s="184" t="str">
        <f>IFERROR(($H$3+1&amp;"/"&amp;RIGHT($H$3,2)+2&amp;" LATO"),"")</f>
        <v>2023/24 LATO</v>
      </c>
      <c r="AD10" s="185"/>
      <c r="AE10" s="185"/>
      <c r="AF10" s="186"/>
    </row>
    <row r="11" spans="1:32" ht="20.100000000000001" customHeight="1" thickBot="1">
      <c r="A11" s="210"/>
      <c r="B11" s="52"/>
      <c r="C11" s="213"/>
      <c r="D11" s="217"/>
      <c r="E11" s="222"/>
      <c r="F11" s="224"/>
      <c r="G11" s="224"/>
      <c r="H11" s="202"/>
      <c r="I11" s="53"/>
      <c r="J11" s="54"/>
      <c r="K11" s="55" t="s">
        <v>19</v>
      </c>
      <c r="L11" s="55" t="s">
        <v>20</v>
      </c>
      <c r="M11" s="55" t="s">
        <v>21</v>
      </c>
      <c r="N11" s="56" t="s">
        <v>22</v>
      </c>
      <c r="O11" s="57"/>
      <c r="P11" s="58"/>
      <c r="Q11" s="59" t="s">
        <v>19</v>
      </c>
      <c r="R11" s="59" t="s">
        <v>20</v>
      </c>
      <c r="S11" s="59" t="s">
        <v>21</v>
      </c>
      <c r="T11" s="60" t="s">
        <v>22</v>
      </c>
      <c r="U11" s="57"/>
      <c r="V11" s="58"/>
      <c r="W11" s="55" t="s">
        <v>19</v>
      </c>
      <c r="X11" s="55" t="s">
        <v>20</v>
      </c>
      <c r="Y11" s="55" t="s">
        <v>21</v>
      </c>
      <c r="Z11" s="61" t="s">
        <v>22</v>
      </c>
      <c r="AA11" s="57"/>
      <c r="AB11" s="58"/>
      <c r="AC11" s="59" t="s">
        <v>19</v>
      </c>
      <c r="AD11" s="59" t="s">
        <v>20</v>
      </c>
      <c r="AE11" s="59" t="s">
        <v>21</v>
      </c>
      <c r="AF11" s="62" t="s">
        <v>22</v>
      </c>
    </row>
    <row r="12" spans="1:32" ht="30" customHeight="1">
      <c r="A12" s="63" t="s">
        <v>23</v>
      </c>
      <c r="B12" s="64"/>
      <c r="C12" s="64"/>
      <c r="D12" s="64"/>
      <c r="E12" s="64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7"/>
    </row>
    <row r="13" spans="1:32" s="82" customFormat="1" ht="24.9" customHeight="1">
      <c r="A13" s="68">
        <v>1</v>
      </c>
      <c r="B13" s="69" t="s">
        <v>24</v>
      </c>
      <c r="C13" s="70">
        <f>IF(J13="E",1,0)+IF(P13="E",1,0)+IF(V13="E",1,0)+IF(AB13="E",1,0)</f>
        <v>0</v>
      </c>
      <c r="D13" s="71">
        <f t="shared" ref="D13:D15" si="0">SUM(E13:H13)</f>
        <v>12</v>
      </c>
      <c r="E13" s="72">
        <f t="shared" ref="E13:H15" si="1">SUM(K13,Q13,W13,AC13)</f>
        <v>12</v>
      </c>
      <c r="F13" s="72">
        <f t="shared" si="1"/>
        <v>0</v>
      </c>
      <c r="G13" s="72">
        <f t="shared" si="1"/>
        <v>0</v>
      </c>
      <c r="H13" s="73">
        <f t="shared" si="1"/>
        <v>0</v>
      </c>
      <c r="I13" s="74">
        <f>2-2</f>
        <v>0</v>
      </c>
      <c r="J13" s="75"/>
      <c r="K13" s="76">
        <f>12-12</f>
        <v>0</v>
      </c>
      <c r="L13" s="76"/>
      <c r="M13" s="76"/>
      <c r="N13" s="77"/>
      <c r="O13" s="74"/>
      <c r="P13" s="75"/>
      <c r="Q13" s="78"/>
      <c r="R13" s="78"/>
      <c r="S13" s="78"/>
      <c r="T13" s="79"/>
      <c r="U13" s="74">
        <v>2</v>
      </c>
      <c r="V13" s="75"/>
      <c r="W13" s="76">
        <v>12</v>
      </c>
      <c r="X13" s="76"/>
      <c r="Y13" s="76"/>
      <c r="Z13" s="77"/>
      <c r="AA13" s="80"/>
      <c r="AB13" s="75"/>
      <c r="AC13" s="78"/>
      <c r="AD13" s="78"/>
      <c r="AE13" s="78"/>
      <c r="AF13" s="81"/>
    </row>
    <row r="14" spans="1:32" s="82" customFormat="1" ht="24.9" customHeight="1">
      <c r="A14" s="68">
        <v>2</v>
      </c>
      <c r="B14" s="69" t="s">
        <v>25</v>
      </c>
      <c r="C14" s="70">
        <f>IF(J14="E",1,0)+IF(P14="E",1,0)+IF(V14="E",1,0)+IF(AB14="E",1,0)</f>
        <v>0</v>
      </c>
      <c r="D14" s="71">
        <f t="shared" si="0"/>
        <v>18</v>
      </c>
      <c r="E14" s="72">
        <f t="shared" si="1"/>
        <v>18</v>
      </c>
      <c r="F14" s="72">
        <f t="shared" si="1"/>
        <v>0</v>
      </c>
      <c r="G14" s="72">
        <f t="shared" si="1"/>
        <v>0</v>
      </c>
      <c r="H14" s="73">
        <f t="shared" si="1"/>
        <v>0</v>
      </c>
      <c r="I14" s="74">
        <v>3</v>
      </c>
      <c r="J14" s="75"/>
      <c r="K14" s="76">
        <v>18</v>
      </c>
      <c r="L14" s="76"/>
      <c r="M14" s="76"/>
      <c r="N14" s="77"/>
      <c r="O14" s="74"/>
      <c r="P14" s="75"/>
      <c r="Q14" s="78"/>
      <c r="R14" s="78"/>
      <c r="S14" s="78"/>
      <c r="T14" s="79"/>
      <c r="U14" s="74">
        <f>3-3</f>
        <v>0</v>
      </c>
      <c r="V14" s="75"/>
      <c r="W14" s="76">
        <f>18-18</f>
        <v>0</v>
      </c>
      <c r="X14" s="76"/>
      <c r="Y14" s="76"/>
      <c r="Z14" s="77"/>
      <c r="AA14" s="80"/>
      <c r="AB14" s="75"/>
      <c r="AC14" s="78"/>
      <c r="AD14" s="78"/>
      <c r="AE14" s="78"/>
      <c r="AF14" s="81"/>
    </row>
    <row r="15" spans="1:32" s="82" customFormat="1" ht="24.9" customHeight="1">
      <c r="A15" s="68">
        <v>3</v>
      </c>
      <c r="B15" s="69" t="s">
        <v>26</v>
      </c>
      <c r="C15" s="70">
        <f>IF(J15="E",1,0)+IF(P15="E",1,0)+IF(V15="E",1,0)+IF(AB15="E",1,0)</f>
        <v>0</v>
      </c>
      <c r="D15" s="71">
        <f t="shared" si="0"/>
        <v>30</v>
      </c>
      <c r="E15" s="72">
        <f t="shared" si="1"/>
        <v>0</v>
      </c>
      <c r="F15" s="72">
        <f t="shared" si="1"/>
        <v>30</v>
      </c>
      <c r="G15" s="72">
        <f t="shared" si="1"/>
        <v>0</v>
      </c>
      <c r="H15" s="73">
        <f t="shared" si="1"/>
        <v>0</v>
      </c>
      <c r="I15" s="83">
        <f>2-2</f>
        <v>0</v>
      </c>
      <c r="J15" s="75"/>
      <c r="K15" s="76"/>
      <c r="L15" s="76">
        <f>12-12</f>
        <v>0</v>
      </c>
      <c r="M15" s="76"/>
      <c r="N15" s="77"/>
      <c r="O15" s="74">
        <v>3</v>
      </c>
      <c r="P15" s="75"/>
      <c r="Q15" s="78"/>
      <c r="R15" s="78">
        <v>20</v>
      </c>
      <c r="S15" s="78"/>
      <c r="T15" s="79"/>
      <c r="U15" s="74">
        <v>1</v>
      </c>
      <c r="V15" s="75"/>
      <c r="W15" s="76"/>
      <c r="X15" s="76">
        <v>10</v>
      </c>
      <c r="Y15" s="76"/>
      <c r="Z15" s="77"/>
      <c r="AA15" s="80"/>
      <c r="AB15" s="75"/>
      <c r="AC15" s="78"/>
      <c r="AD15" s="78"/>
      <c r="AE15" s="78"/>
      <c r="AF15" s="81"/>
    </row>
    <row r="16" spans="1:32" s="100" customFormat="1" ht="24.9" customHeight="1" thickBot="1">
      <c r="A16" s="84"/>
      <c r="B16" s="85" t="s">
        <v>27</v>
      </c>
      <c r="C16" s="86">
        <f t="shared" ref="C16:I16" si="2">SUM(C13:C15)</f>
        <v>0</v>
      </c>
      <c r="D16" s="87">
        <f t="shared" si="2"/>
        <v>60</v>
      </c>
      <c r="E16" s="88">
        <f t="shared" si="2"/>
        <v>30</v>
      </c>
      <c r="F16" s="88">
        <f t="shared" si="2"/>
        <v>30</v>
      </c>
      <c r="G16" s="89">
        <f t="shared" si="2"/>
        <v>0</v>
      </c>
      <c r="H16" s="90">
        <f t="shared" si="2"/>
        <v>0</v>
      </c>
      <c r="I16" s="91">
        <f t="shared" si="2"/>
        <v>3</v>
      </c>
      <c r="J16" s="92">
        <f>COUNTA(J13:J15)</f>
        <v>0</v>
      </c>
      <c r="K16" s="93" t="str">
        <f>TEXT(SUM(K13:K15),0)</f>
        <v>18</v>
      </c>
      <c r="L16" s="93" t="str">
        <f>TEXT(SUM(L13:L15),0)</f>
        <v>0</v>
      </c>
      <c r="M16" s="93" t="str">
        <f>TEXT(SUM(M13:M15),0)</f>
        <v>0</v>
      </c>
      <c r="N16" s="94" t="str">
        <f>TEXT(SUM(N13:N15),0)</f>
        <v>0</v>
      </c>
      <c r="O16" s="91">
        <f>SUM(O13:O15)</f>
        <v>3</v>
      </c>
      <c r="P16" s="95">
        <f>COUNTA(P13:P15)</f>
        <v>0</v>
      </c>
      <c r="Q16" s="96" t="str">
        <f>TEXT(SUM(Q13:Q15),0)</f>
        <v>0</v>
      </c>
      <c r="R16" s="96" t="str">
        <f>TEXT(SUM(R13:R15),0)</f>
        <v>20</v>
      </c>
      <c r="S16" s="96" t="str">
        <f>TEXT(SUM(S13:S15),0)</f>
        <v>0</v>
      </c>
      <c r="T16" s="97" t="str">
        <f>TEXT(SUM(T13:T15),0)</f>
        <v>0</v>
      </c>
      <c r="U16" s="91">
        <f>SUM(U13:U15)</f>
        <v>3</v>
      </c>
      <c r="V16" s="92">
        <f>COUNTA(V13:V15)</f>
        <v>0</v>
      </c>
      <c r="W16" s="93" t="str">
        <f>TEXT(SUM(W13:W15),0)</f>
        <v>12</v>
      </c>
      <c r="X16" s="93" t="str">
        <f>TEXT(SUM(X13:X15),0)</f>
        <v>10</v>
      </c>
      <c r="Y16" s="93" t="str">
        <f>TEXT(SUM(Y13:Y15),0)</f>
        <v>0</v>
      </c>
      <c r="Z16" s="94" t="str">
        <f>TEXT(SUM(Z13:Z15),0)</f>
        <v>0</v>
      </c>
      <c r="AA16" s="98">
        <f>SUM(AA13:AA15)</f>
        <v>0</v>
      </c>
      <c r="AB16" s="95">
        <f>COUNTA(AB13:AB15)</f>
        <v>0</v>
      </c>
      <c r="AC16" s="96" t="str">
        <f>TEXT(SUM(AC13:AC15),0)</f>
        <v>0</v>
      </c>
      <c r="AD16" s="96" t="str">
        <f>TEXT(SUM(AD13:AD15),0)</f>
        <v>0</v>
      </c>
      <c r="AE16" s="96" t="str">
        <f>TEXT(SUM(AE13:AE15),0)</f>
        <v>0</v>
      </c>
      <c r="AF16" s="99" t="str">
        <f>TEXT(SUM(AF13:AF15),0)</f>
        <v>0</v>
      </c>
    </row>
    <row r="17" spans="1:32" ht="30" customHeight="1">
      <c r="A17" s="63" t="s">
        <v>28</v>
      </c>
      <c r="B17" s="64"/>
      <c r="C17" s="64"/>
      <c r="D17" s="64"/>
      <c r="E17" s="64"/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7"/>
    </row>
    <row r="18" spans="1:32" s="82" customFormat="1" ht="24.9" customHeight="1">
      <c r="A18" s="68">
        <v>4</v>
      </c>
      <c r="B18" s="101" t="s">
        <v>70</v>
      </c>
      <c r="C18" s="70">
        <f>IF(J18="E",1,0)+IF(P18="E",1,0)+IF(V18="E",1,0)+IF(AB18="E",1,0)</f>
        <v>0</v>
      </c>
      <c r="D18" s="71">
        <f t="shared" ref="D18:D22" si="3">SUM(E18:H18)</f>
        <v>12</v>
      </c>
      <c r="E18" s="72">
        <f t="shared" ref="E18:H22" si="4">SUM(K18,Q18,W18,AC18)</f>
        <v>0</v>
      </c>
      <c r="F18" s="72">
        <f t="shared" si="4"/>
        <v>0</v>
      </c>
      <c r="G18" s="72">
        <f t="shared" si="4"/>
        <v>12</v>
      </c>
      <c r="H18" s="73">
        <f t="shared" si="4"/>
        <v>0</v>
      </c>
      <c r="I18" s="74">
        <v>2</v>
      </c>
      <c r="J18" s="75"/>
      <c r="K18" s="76"/>
      <c r="L18" s="76"/>
      <c r="M18" s="76">
        <v>12</v>
      </c>
      <c r="N18" s="77"/>
      <c r="O18" s="74"/>
      <c r="P18" s="75"/>
      <c r="Q18" s="78"/>
      <c r="R18" s="78"/>
      <c r="S18" s="78"/>
      <c r="T18" s="79"/>
      <c r="U18" s="74"/>
      <c r="V18" s="75"/>
      <c r="W18" s="76"/>
      <c r="X18" s="76"/>
      <c r="Y18" s="76"/>
      <c r="Z18" s="77"/>
      <c r="AA18" s="80"/>
      <c r="AB18" s="75"/>
      <c r="AC18" s="78"/>
      <c r="AD18" s="78"/>
      <c r="AE18" s="78"/>
      <c r="AF18" s="81"/>
    </row>
    <row r="19" spans="1:32" s="82" customFormat="1" ht="24.9" customHeight="1">
      <c r="A19" s="68">
        <v>5</v>
      </c>
      <c r="B19" s="101" t="s">
        <v>29</v>
      </c>
      <c r="C19" s="70">
        <f>IF(J19="E",1,0)+IF(P19="E",1,0)+IF(V19="E",1,0)+IF(AB19="E",1,0)</f>
        <v>1</v>
      </c>
      <c r="D19" s="71">
        <f t="shared" si="3"/>
        <v>30</v>
      </c>
      <c r="E19" s="72">
        <f t="shared" si="4"/>
        <v>10</v>
      </c>
      <c r="F19" s="72">
        <f t="shared" si="4"/>
        <v>10</v>
      </c>
      <c r="G19" s="72">
        <f t="shared" si="4"/>
        <v>10</v>
      </c>
      <c r="H19" s="73">
        <f t="shared" si="4"/>
        <v>0</v>
      </c>
      <c r="I19" s="74"/>
      <c r="J19" s="75"/>
      <c r="K19" s="76"/>
      <c r="L19" s="76"/>
      <c r="M19" s="76"/>
      <c r="N19" s="77"/>
      <c r="O19" s="74">
        <v>5</v>
      </c>
      <c r="P19" s="75" t="s">
        <v>14</v>
      </c>
      <c r="Q19" s="78">
        <v>10</v>
      </c>
      <c r="R19" s="78">
        <v>10</v>
      </c>
      <c r="S19" s="78">
        <v>10</v>
      </c>
      <c r="T19" s="79"/>
      <c r="U19" s="74"/>
      <c r="V19" s="75"/>
      <c r="W19" s="76"/>
      <c r="X19" s="76"/>
      <c r="Y19" s="76"/>
      <c r="Z19" s="77"/>
      <c r="AA19" s="80"/>
      <c r="AB19" s="75"/>
      <c r="AC19" s="78"/>
      <c r="AD19" s="78"/>
      <c r="AE19" s="78"/>
      <c r="AF19" s="81"/>
    </row>
    <row r="20" spans="1:32" s="82" customFormat="1" ht="24.9" customHeight="1">
      <c r="A20" s="68">
        <v>6</v>
      </c>
      <c r="B20" s="101" t="s">
        <v>30</v>
      </c>
      <c r="C20" s="70">
        <f t="shared" ref="C20" si="5">IF(J20="E",1,0)+IF(P20="E",1,0)+IF(V20="E",1,0)+IF(AB20="E",1,0)</f>
        <v>1</v>
      </c>
      <c r="D20" s="71">
        <f t="shared" si="3"/>
        <v>18</v>
      </c>
      <c r="E20" s="72">
        <f t="shared" si="4"/>
        <v>10</v>
      </c>
      <c r="F20" s="72">
        <f t="shared" si="4"/>
        <v>0</v>
      </c>
      <c r="G20" s="72">
        <f t="shared" si="4"/>
        <v>8</v>
      </c>
      <c r="H20" s="73">
        <f t="shared" si="4"/>
        <v>0</v>
      </c>
      <c r="I20" s="74"/>
      <c r="J20" s="75"/>
      <c r="K20" s="76"/>
      <c r="L20" s="76"/>
      <c r="M20" s="76"/>
      <c r="N20" s="77"/>
      <c r="O20" s="74"/>
      <c r="P20" s="75"/>
      <c r="Q20" s="78"/>
      <c r="R20" s="78"/>
      <c r="S20" s="78"/>
      <c r="T20" s="79"/>
      <c r="U20" s="74">
        <v>2</v>
      </c>
      <c r="V20" s="75" t="s">
        <v>14</v>
      </c>
      <c r="W20" s="76">
        <v>10</v>
      </c>
      <c r="X20" s="76"/>
      <c r="Y20" s="76">
        <v>8</v>
      </c>
      <c r="Z20" s="77"/>
      <c r="AA20" s="80"/>
      <c r="AB20" s="75"/>
      <c r="AC20" s="78"/>
      <c r="AD20" s="78"/>
      <c r="AE20" s="78"/>
      <c r="AF20" s="81"/>
    </row>
    <row r="21" spans="1:32" s="82" customFormat="1" ht="24.9" customHeight="1">
      <c r="A21" s="68">
        <v>7</v>
      </c>
      <c r="B21" s="101" t="s">
        <v>31</v>
      </c>
      <c r="C21" s="70">
        <f>IF(J21="E",1,0)+IF(P21="E",1,0)+IF(V21="E",1,0)+IF(AB21="E",1,0)</f>
        <v>0</v>
      </c>
      <c r="D21" s="71">
        <f t="shared" si="3"/>
        <v>20</v>
      </c>
      <c r="E21" s="72">
        <f t="shared" si="4"/>
        <v>10</v>
      </c>
      <c r="F21" s="72">
        <f t="shared" si="4"/>
        <v>10</v>
      </c>
      <c r="G21" s="72">
        <f t="shared" si="4"/>
        <v>0</v>
      </c>
      <c r="H21" s="73">
        <f t="shared" si="4"/>
        <v>0</v>
      </c>
      <c r="I21" s="74"/>
      <c r="J21" s="75"/>
      <c r="K21" s="76"/>
      <c r="L21" s="76"/>
      <c r="M21" s="76"/>
      <c r="N21" s="77"/>
      <c r="O21" s="74"/>
      <c r="P21" s="75"/>
      <c r="Q21" s="78"/>
      <c r="R21" s="78"/>
      <c r="S21" s="78"/>
      <c r="T21" s="79"/>
      <c r="U21" s="74">
        <v>2</v>
      </c>
      <c r="V21" s="75"/>
      <c r="W21" s="76">
        <v>10</v>
      </c>
      <c r="X21" s="76">
        <v>10</v>
      </c>
      <c r="Y21" s="76"/>
      <c r="Z21" s="77"/>
      <c r="AA21" s="80"/>
      <c r="AB21" s="75"/>
      <c r="AC21" s="78"/>
      <c r="AD21" s="78"/>
      <c r="AE21" s="78"/>
      <c r="AF21" s="81"/>
    </row>
    <row r="22" spans="1:32" s="82" customFormat="1" ht="24.9" customHeight="1">
      <c r="A22" s="68">
        <v>8</v>
      </c>
      <c r="B22" s="101" t="s">
        <v>32</v>
      </c>
      <c r="C22" s="70">
        <f>IF(J22="E",1,0)+IF(P22="E",1,0)+IF(V22="E",1,0)+IF(AB22="E",1,0)</f>
        <v>0</v>
      </c>
      <c r="D22" s="71">
        <f t="shared" si="3"/>
        <v>18</v>
      </c>
      <c r="E22" s="72">
        <f t="shared" si="4"/>
        <v>10</v>
      </c>
      <c r="F22" s="72">
        <f t="shared" si="4"/>
        <v>0</v>
      </c>
      <c r="G22" s="72">
        <f t="shared" si="4"/>
        <v>8</v>
      </c>
      <c r="H22" s="73">
        <f t="shared" si="4"/>
        <v>0</v>
      </c>
      <c r="I22" s="74"/>
      <c r="J22" s="75"/>
      <c r="K22" s="76"/>
      <c r="L22" s="76"/>
      <c r="M22" s="76"/>
      <c r="N22" s="77"/>
      <c r="O22" s="74"/>
      <c r="P22" s="75"/>
      <c r="Q22" s="78"/>
      <c r="R22" s="78"/>
      <c r="S22" s="78"/>
      <c r="T22" s="79"/>
      <c r="U22" s="74">
        <v>2</v>
      </c>
      <c r="V22" s="75"/>
      <c r="W22" s="76">
        <v>10</v>
      </c>
      <c r="X22" s="76"/>
      <c r="Y22" s="76">
        <v>8</v>
      </c>
      <c r="Z22" s="77"/>
      <c r="AA22" s="80"/>
      <c r="AB22" s="75"/>
      <c r="AC22" s="78"/>
      <c r="AD22" s="78"/>
      <c r="AE22" s="78"/>
      <c r="AF22" s="81"/>
    </row>
    <row r="23" spans="1:32" s="100" customFormat="1" ht="24.9" customHeight="1" thickBot="1">
      <c r="A23" s="84"/>
      <c r="B23" s="85" t="s">
        <v>33</v>
      </c>
      <c r="C23" s="86">
        <f t="shared" ref="C23:I23" si="6">SUM(C18:C22)</f>
        <v>2</v>
      </c>
      <c r="D23" s="87">
        <f>SUM(D18:D22)</f>
        <v>98</v>
      </c>
      <c r="E23" s="88">
        <f t="shared" si="6"/>
        <v>40</v>
      </c>
      <c r="F23" s="88">
        <f t="shared" si="6"/>
        <v>20</v>
      </c>
      <c r="G23" s="89">
        <f t="shared" si="6"/>
        <v>38</v>
      </c>
      <c r="H23" s="90">
        <f t="shared" si="6"/>
        <v>0</v>
      </c>
      <c r="I23" s="91">
        <f t="shared" si="6"/>
        <v>2</v>
      </c>
      <c r="J23" s="92">
        <f>COUNTA(J18:J22)</f>
        <v>0</v>
      </c>
      <c r="K23" s="93" t="str">
        <f>TEXT(SUM(K18:K22),0)</f>
        <v>0</v>
      </c>
      <c r="L23" s="93" t="str">
        <f>TEXT(SUM(L18:L22),0)</f>
        <v>0</v>
      </c>
      <c r="M23" s="93" t="str">
        <f>TEXT(SUM(M18:M22),0)</f>
        <v>12</v>
      </c>
      <c r="N23" s="94" t="str">
        <f>TEXT(SUM(N18:N22),0)</f>
        <v>0</v>
      </c>
      <c r="O23" s="91">
        <f t="shared" ref="O23" si="7">SUM(O18:O22)</f>
        <v>5</v>
      </c>
      <c r="P23" s="95">
        <f t="shared" ref="P23" si="8">COUNTA(P18:P22)</f>
        <v>1</v>
      </c>
      <c r="Q23" s="96" t="str">
        <f t="shared" ref="Q23:T23" si="9">TEXT(SUM(Q18:Q22),0)</f>
        <v>10</v>
      </c>
      <c r="R23" s="96" t="str">
        <f t="shared" si="9"/>
        <v>10</v>
      </c>
      <c r="S23" s="96" t="str">
        <f t="shared" si="9"/>
        <v>10</v>
      </c>
      <c r="T23" s="97" t="str">
        <f t="shared" si="9"/>
        <v>0</v>
      </c>
      <c r="U23" s="91">
        <f t="shared" ref="U23" si="10">SUM(U18:U22)</f>
        <v>6</v>
      </c>
      <c r="V23" s="92">
        <f t="shared" ref="V23" si="11">COUNTA(V18:V22)</f>
        <v>1</v>
      </c>
      <c r="W23" s="93" t="str">
        <f t="shared" ref="W23:Z23" si="12">TEXT(SUM(W18:W22),0)</f>
        <v>30</v>
      </c>
      <c r="X23" s="93" t="str">
        <f t="shared" si="12"/>
        <v>10</v>
      </c>
      <c r="Y23" s="93" t="str">
        <f t="shared" si="12"/>
        <v>16</v>
      </c>
      <c r="Z23" s="94" t="str">
        <f t="shared" si="12"/>
        <v>0</v>
      </c>
      <c r="AA23" s="98">
        <f t="shared" ref="AA23" si="13">SUM(AA18:AA22)</f>
        <v>0</v>
      </c>
      <c r="AB23" s="95">
        <f t="shared" ref="AB23" si="14">COUNTA(AB18:AB22)</f>
        <v>0</v>
      </c>
      <c r="AC23" s="96" t="str">
        <f t="shared" ref="AC23:AF23" si="15">TEXT(SUM(AC18:AC22),0)</f>
        <v>0</v>
      </c>
      <c r="AD23" s="96" t="str">
        <f t="shared" si="15"/>
        <v>0</v>
      </c>
      <c r="AE23" s="96" t="str">
        <f t="shared" si="15"/>
        <v>0</v>
      </c>
      <c r="AF23" s="99" t="str">
        <f t="shared" si="15"/>
        <v>0</v>
      </c>
    </row>
    <row r="24" spans="1:32" s="103" customFormat="1" ht="30" customHeight="1">
      <c r="A24" s="63" t="s">
        <v>34</v>
      </c>
      <c r="B24" s="64"/>
      <c r="C24" s="64"/>
      <c r="D24" s="64"/>
      <c r="E24" s="64"/>
      <c r="F24" s="64"/>
      <c r="G24" s="64"/>
      <c r="H24" s="64"/>
      <c r="I24" s="65"/>
      <c r="J24" s="65"/>
      <c r="K24" s="65"/>
      <c r="L24" s="65"/>
      <c r="M24" s="65"/>
      <c r="N24" s="65"/>
      <c r="O24" s="65"/>
      <c r="P24" s="102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7"/>
    </row>
    <row r="25" spans="1:32" s="82" customFormat="1" ht="24.9" customHeight="1">
      <c r="A25" s="68">
        <v>9</v>
      </c>
      <c r="B25" s="101" t="s">
        <v>35</v>
      </c>
      <c r="C25" s="104">
        <f>IF(J25="E",1,0)+IF(P25="E",1,0)+IF(V25="E",1,0)+IF(AB25="E",1,0)</f>
        <v>1</v>
      </c>
      <c r="D25" s="105">
        <f>SUM(E25:H25)</f>
        <v>26</v>
      </c>
      <c r="E25" s="106">
        <f t="shared" ref="E25:H35" si="16">SUM(K25,Q25,W25,AC25)</f>
        <v>14</v>
      </c>
      <c r="F25" s="106">
        <f t="shared" si="16"/>
        <v>0</v>
      </c>
      <c r="G25" s="106">
        <f t="shared" si="16"/>
        <v>12</v>
      </c>
      <c r="H25" s="107">
        <f t="shared" si="16"/>
        <v>0</v>
      </c>
      <c r="I25" s="74">
        <v>4</v>
      </c>
      <c r="J25" s="75" t="s">
        <v>14</v>
      </c>
      <c r="K25" s="76">
        <v>14</v>
      </c>
      <c r="L25" s="76"/>
      <c r="M25" s="76">
        <v>12</v>
      </c>
      <c r="N25" s="77"/>
      <c r="O25" s="74"/>
      <c r="P25" s="75"/>
      <c r="Q25" s="78"/>
      <c r="R25" s="78"/>
      <c r="S25" s="78"/>
      <c r="T25" s="79"/>
      <c r="U25" s="74"/>
      <c r="V25" s="75"/>
      <c r="W25" s="76"/>
      <c r="X25" s="76"/>
      <c r="Y25" s="76"/>
      <c r="Z25" s="77"/>
      <c r="AA25" s="80"/>
      <c r="AB25" s="75"/>
      <c r="AC25" s="78"/>
      <c r="AD25" s="78"/>
      <c r="AE25" s="78"/>
      <c r="AF25" s="81"/>
    </row>
    <row r="26" spans="1:32" s="82" customFormat="1" ht="24.9" customHeight="1">
      <c r="A26" s="68">
        <v>10</v>
      </c>
      <c r="B26" s="101" t="s">
        <v>36</v>
      </c>
      <c r="C26" s="104">
        <f>IF(J26="E",1,0)+IF(P26="E",1,0)+IF(V26="E",1,0)+IF(AB26="E",1,0)</f>
        <v>1</v>
      </c>
      <c r="D26" s="105">
        <f>SUM(E26:H26)</f>
        <v>24</v>
      </c>
      <c r="E26" s="106">
        <f t="shared" si="16"/>
        <v>14</v>
      </c>
      <c r="F26" s="106">
        <f t="shared" si="16"/>
        <v>0</v>
      </c>
      <c r="G26" s="106">
        <f t="shared" si="16"/>
        <v>10</v>
      </c>
      <c r="H26" s="107">
        <f t="shared" si="16"/>
        <v>0</v>
      </c>
      <c r="I26" s="74">
        <v>4</v>
      </c>
      <c r="J26" s="75" t="s">
        <v>14</v>
      </c>
      <c r="K26" s="76">
        <v>14</v>
      </c>
      <c r="L26" s="76"/>
      <c r="M26" s="76">
        <v>10</v>
      </c>
      <c r="N26" s="77"/>
      <c r="O26" s="74"/>
      <c r="P26" s="75"/>
      <c r="Q26" s="78"/>
      <c r="R26" s="78"/>
      <c r="S26" s="78"/>
      <c r="T26" s="79"/>
      <c r="U26" s="74"/>
      <c r="V26" s="75"/>
      <c r="W26" s="76"/>
      <c r="X26" s="76"/>
      <c r="Y26" s="76"/>
      <c r="Z26" s="77"/>
      <c r="AA26" s="80"/>
      <c r="AB26" s="75"/>
      <c r="AC26" s="78"/>
      <c r="AD26" s="78"/>
      <c r="AE26" s="78"/>
      <c r="AF26" s="81"/>
    </row>
    <row r="27" spans="1:32" s="82" customFormat="1" ht="24.9" customHeight="1">
      <c r="A27" s="68">
        <v>11</v>
      </c>
      <c r="B27" s="101" t="s">
        <v>37</v>
      </c>
      <c r="C27" s="104">
        <f>IF(J27="E",1,0)+IF(P27="E",1,0)+IF(V27="E",1,0)+IF(AB27="E",1,0)</f>
        <v>0</v>
      </c>
      <c r="D27" s="105">
        <f>SUM(E27:H27)</f>
        <v>20</v>
      </c>
      <c r="E27" s="106">
        <f t="shared" si="16"/>
        <v>10</v>
      </c>
      <c r="F27" s="106">
        <f t="shared" si="16"/>
        <v>0</v>
      </c>
      <c r="G27" s="106">
        <f t="shared" si="16"/>
        <v>10</v>
      </c>
      <c r="H27" s="107">
        <f t="shared" si="16"/>
        <v>0</v>
      </c>
      <c r="I27" s="74">
        <v>3</v>
      </c>
      <c r="J27" s="75"/>
      <c r="K27" s="76">
        <v>10</v>
      </c>
      <c r="L27" s="76"/>
      <c r="M27" s="76">
        <v>10</v>
      </c>
      <c r="N27" s="77"/>
      <c r="O27" s="74"/>
      <c r="P27" s="75"/>
      <c r="Q27" s="78"/>
      <c r="R27" s="78"/>
      <c r="S27" s="78"/>
      <c r="T27" s="79"/>
      <c r="U27" s="74"/>
      <c r="V27" s="75"/>
      <c r="W27" s="76"/>
      <c r="X27" s="76"/>
      <c r="Y27" s="76"/>
      <c r="Z27" s="77"/>
      <c r="AA27" s="80"/>
      <c r="AB27" s="75"/>
      <c r="AC27" s="78"/>
      <c r="AD27" s="78"/>
      <c r="AE27" s="78"/>
      <c r="AF27" s="81"/>
    </row>
    <row r="28" spans="1:32" s="82" customFormat="1" ht="24.9" customHeight="1">
      <c r="A28" s="68">
        <v>12</v>
      </c>
      <c r="B28" s="101" t="s">
        <v>38</v>
      </c>
      <c r="C28" s="104">
        <f t="shared" ref="C28:C35" si="17">IF(J28="E",1,0)+IF(P28="E",1,0)+IF(V28="E",1,0)+IF(AB28="E",1,0)</f>
        <v>0</v>
      </c>
      <c r="D28" s="105">
        <f t="shared" ref="D28:D35" si="18">SUM(E28:H28)</f>
        <v>20</v>
      </c>
      <c r="E28" s="106">
        <f t="shared" si="16"/>
        <v>10</v>
      </c>
      <c r="F28" s="106">
        <f t="shared" si="16"/>
        <v>0</v>
      </c>
      <c r="G28" s="106">
        <f t="shared" si="16"/>
        <v>10</v>
      </c>
      <c r="H28" s="107">
        <f t="shared" si="16"/>
        <v>0</v>
      </c>
      <c r="I28" s="74">
        <v>3</v>
      </c>
      <c r="J28" s="75"/>
      <c r="K28" s="76">
        <v>10</v>
      </c>
      <c r="L28" s="76"/>
      <c r="M28" s="76">
        <v>10</v>
      </c>
      <c r="N28" s="77"/>
      <c r="O28" s="74"/>
      <c r="P28" s="75"/>
      <c r="Q28" s="78"/>
      <c r="R28" s="78"/>
      <c r="S28" s="78"/>
      <c r="T28" s="79"/>
      <c r="U28" s="74"/>
      <c r="V28" s="75"/>
      <c r="W28" s="76"/>
      <c r="X28" s="76"/>
      <c r="Y28" s="76"/>
      <c r="Z28" s="77"/>
      <c r="AA28" s="80"/>
      <c r="AB28" s="75"/>
      <c r="AC28" s="78"/>
      <c r="AD28" s="78"/>
      <c r="AE28" s="78"/>
      <c r="AF28" s="81"/>
    </row>
    <row r="29" spans="1:32" s="82" customFormat="1" ht="24.9" customHeight="1">
      <c r="A29" s="68">
        <v>13</v>
      </c>
      <c r="B29" s="101" t="s">
        <v>39</v>
      </c>
      <c r="C29" s="104">
        <f t="shared" si="17"/>
        <v>1</v>
      </c>
      <c r="D29" s="71">
        <f t="shared" si="18"/>
        <v>20</v>
      </c>
      <c r="E29" s="106">
        <f t="shared" si="16"/>
        <v>10</v>
      </c>
      <c r="F29" s="106">
        <f t="shared" si="16"/>
        <v>0</v>
      </c>
      <c r="G29" s="106">
        <f t="shared" si="16"/>
        <v>10</v>
      </c>
      <c r="H29" s="107">
        <f t="shared" si="16"/>
        <v>0</v>
      </c>
      <c r="I29" s="74">
        <v>3</v>
      </c>
      <c r="J29" s="75" t="s">
        <v>14</v>
      </c>
      <c r="K29" s="76">
        <v>10</v>
      </c>
      <c r="L29" s="76"/>
      <c r="M29" s="76">
        <v>10</v>
      </c>
      <c r="N29" s="77"/>
      <c r="O29" s="74"/>
      <c r="P29" s="75"/>
      <c r="Q29" s="78"/>
      <c r="R29" s="78"/>
      <c r="S29" s="78"/>
      <c r="T29" s="79"/>
      <c r="U29" s="74"/>
      <c r="V29" s="75"/>
      <c r="W29" s="76"/>
      <c r="X29" s="76"/>
      <c r="Y29" s="76"/>
      <c r="Z29" s="77"/>
      <c r="AA29" s="80"/>
      <c r="AB29" s="75"/>
      <c r="AC29" s="78"/>
      <c r="AD29" s="78"/>
      <c r="AE29" s="78"/>
      <c r="AF29" s="81"/>
    </row>
    <row r="30" spans="1:32" s="82" customFormat="1" ht="24.9" customHeight="1">
      <c r="A30" s="68">
        <v>14</v>
      </c>
      <c r="B30" s="101" t="s">
        <v>40</v>
      </c>
      <c r="C30" s="104">
        <f t="shared" si="17"/>
        <v>1</v>
      </c>
      <c r="D30" s="105">
        <f t="shared" si="18"/>
        <v>22</v>
      </c>
      <c r="E30" s="106">
        <f t="shared" si="16"/>
        <v>12</v>
      </c>
      <c r="F30" s="106">
        <f t="shared" si="16"/>
        <v>0</v>
      </c>
      <c r="G30" s="106">
        <f t="shared" si="16"/>
        <v>0</v>
      </c>
      <c r="H30" s="107">
        <f t="shared" si="16"/>
        <v>10</v>
      </c>
      <c r="I30" s="74"/>
      <c r="J30" s="75"/>
      <c r="K30" s="76"/>
      <c r="L30" s="76"/>
      <c r="M30" s="76"/>
      <c r="N30" s="77"/>
      <c r="O30" s="74">
        <v>3</v>
      </c>
      <c r="P30" s="75" t="s">
        <v>14</v>
      </c>
      <c r="Q30" s="78">
        <v>12</v>
      </c>
      <c r="R30" s="78"/>
      <c r="S30" s="78"/>
      <c r="T30" s="79">
        <v>10</v>
      </c>
      <c r="U30" s="74"/>
      <c r="V30" s="75"/>
      <c r="W30" s="76"/>
      <c r="X30" s="76"/>
      <c r="Y30" s="76"/>
      <c r="Z30" s="77"/>
      <c r="AA30" s="80"/>
      <c r="AB30" s="75"/>
      <c r="AC30" s="78"/>
      <c r="AD30" s="78"/>
      <c r="AE30" s="78"/>
      <c r="AF30" s="81"/>
    </row>
    <row r="31" spans="1:32" s="82" customFormat="1" ht="24.9" customHeight="1">
      <c r="A31" s="68">
        <v>15</v>
      </c>
      <c r="B31" s="101" t="s">
        <v>41</v>
      </c>
      <c r="C31" s="104">
        <f t="shared" si="17"/>
        <v>1</v>
      </c>
      <c r="D31" s="105">
        <f t="shared" si="18"/>
        <v>20</v>
      </c>
      <c r="E31" s="106">
        <f t="shared" si="16"/>
        <v>10</v>
      </c>
      <c r="F31" s="106">
        <f t="shared" si="16"/>
        <v>0</v>
      </c>
      <c r="G31" s="106">
        <f t="shared" si="16"/>
        <v>10</v>
      </c>
      <c r="H31" s="107">
        <f t="shared" si="16"/>
        <v>0</v>
      </c>
      <c r="I31" s="74"/>
      <c r="J31" s="75"/>
      <c r="K31" s="76"/>
      <c r="L31" s="76"/>
      <c r="M31" s="76"/>
      <c r="N31" s="77"/>
      <c r="O31" s="74">
        <v>3</v>
      </c>
      <c r="P31" s="75" t="s">
        <v>14</v>
      </c>
      <c r="Q31" s="78">
        <v>10</v>
      </c>
      <c r="R31" s="78"/>
      <c r="S31" s="78">
        <v>10</v>
      </c>
      <c r="T31" s="79"/>
      <c r="U31" s="74"/>
      <c r="V31" s="75"/>
      <c r="W31" s="76"/>
      <c r="X31" s="76"/>
      <c r="Y31" s="76"/>
      <c r="Z31" s="77"/>
      <c r="AA31" s="80"/>
      <c r="AB31" s="75"/>
      <c r="AC31" s="78"/>
      <c r="AD31" s="78"/>
      <c r="AE31" s="78"/>
      <c r="AF31" s="81"/>
    </row>
    <row r="32" spans="1:32" s="82" customFormat="1" ht="24.9" customHeight="1">
      <c r="A32" s="68">
        <v>16</v>
      </c>
      <c r="B32" s="101" t="s">
        <v>42</v>
      </c>
      <c r="C32" s="104">
        <f t="shared" si="17"/>
        <v>0</v>
      </c>
      <c r="D32" s="105">
        <f t="shared" si="18"/>
        <v>20</v>
      </c>
      <c r="E32" s="106">
        <f t="shared" si="16"/>
        <v>10</v>
      </c>
      <c r="F32" s="106">
        <f t="shared" si="16"/>
        <v>0</v>
      </c>
      <c r="G32" s="106">
        <f t="shared" si="16"/>
        <v>10</v>
      </c>
      <c r="H32" s="107">
        <f t="shared" si="16"/>
        <v>0</v>
      </c>
      <c r="I32" s="74"/>
      <c r="J32" s="75"/>
      <c r="K32" s="76"/>
      <c r="L32" s="76"/>
      <c r="M32" s="76"/>
      <c r="N32" s="77"/>
      <c r="O32" s="74">
        <v>3</v>
      </c>
      <c r="P32" s="75"/>
      <c r="Q32" s="78">
        <v>10</v>
      </c>
      <c r="R32" s="78"/>
      <c r="S32" s="78">
        <v>10</v>
      </c>
      <c r="T32" s="79"/>
      <c r="U32" s="74"/>
      <c r="V32" s="75"/>
      <c r="W32" s="76"/>
      <c r="X32" s="76"/>
      <c r="Y32" s="76"/>
      <c r="Z32" s="77"/>
      <c r="AA32" s="80"/>
      <c r="AB32" s="75"/>
      <c r="AC32" s="78"/>
      <c r="AD32" s="78"/>
      <c r="AE32" s="78"/>
      <c r="AF32" s="81"/>
    </row>
    <row r="33" spans="1:32" s="82" customFormat="1" ht="24.9" customHeight="1">
      <c r="A33" s="68">
        <v>17</v>
      </c>
      <c r="B33" s="101" t="s">
        <v>43</v>
      </c>
      <c r="C33" s="104">
        <f t="shared" si="17"/>
        <v>0</v>
      </c>
      <c r="D33" s="105">
        <f t="shared" si="18"/>
        <v>20</v>
      </c>
      <c r="E33" s="106">
        <f t="shared" si="16"/>
        <v>10</v>
      </c>
      <c r="F33" s="106">
        <f t="shared" si="16"/>
        <v>0</v>
      </c>
      <c r="G33" s="106">
        <f t="shared" si="16"/>
        <v>10</v>
      </c>
      <c r="H33" s="107">
        <f t="shared" si="16"/>
        <v>0</v>
      </c>
      <c r="I33" s="74"/>
      <c r="J33" s="75"/>
      <c r="K33" s="76"/>
      <c r="L33" s="76"/>
      <c r="M33" s="76"/>
      <c r="N33" s="77"/>
      <c r="O33" s="74">
        <v>3</v>
      </c>
      <c r="P33" s="75"/>
      <c r="Q33" s="78">
        <v>10</v>
      </c>
      <c r="R33" s="78"/>
      <c r="S33" s="78">
        <v>10</v>
      </c>
      <c r="T33" s="79"/>
      <c r="U33" s="74"/>
      <c r="V33" s="75"/>
      <c r="W33" s="76"/>
      <c r="X33" s="76"/>
      <c r="Y33" s="76"/>
      <c r="Z33" s="77"/>
      <c r="AA33" s="80"/>
      <c r="AB33" s="75"/>
      <c r="AC33" s="78"/>
      <c r="AD33" s="78"/>
      <c r="AE33" s="78"/>
      <c r="AF33" s="81"/>
    </row>
    <row r="34" spans="1:32" s="82" customFormat="1" ht="24.9" customHeight="1">
      <c r="A34" s="68">
        <v>18</v>
      </c>
      <c r="B34" s="101" t="s">
        <v>44</v>
      </c>
      <c r="C34" s="104">
        <f t="shared" si="17"/>
        <v>0</v>
      </c>
      <c r="D34" s="105">
        <f t="shared" si="18"/>
        <v>20</v>
      </c>
      <c r="E34" s="106">
        <f t="shared" si="16"/>
        <v>10</v>
      </c>
      <c r="F34" s="106">
        <f t="shared" si="16"/>
        <v>0</v>
      </c>
      <c r="G34" s="106">
        <f t="shared" si="16"/>
        <v>10</v>
      </c>
      <c r="H34" s="107">
        <f t="shared" si="16"/>
        <v>0</v>
      </c>
      <c r="I34" s="74"/>
      <c r="J34" s="75"/>
      <c r="K34" s="76"/>
      <c r="L34" s="76"/>
      <c r="M34" s="76"/>
      <c r="N34" s="77"/>
      <c r="O34" s="74"/>
      <c r="P34" s="75"/>
      <c r="Q34" s="78"/>
      <c r="R34" s="78"/>
      <c r="S34" s="78"/>
      <c r="T34" s="79"/>
      <c r="U34" s="74"/>
      <c r="V34" s="75"/>
      <c r="W34" s="76"/>
      <c r="X34" s="76"/>
      <c r="Y34" s="76"/>
      <c r="Z34" s="77"/>
      <c r="AA34" s="80">
        <v>2</v>
      </c>
      <c r="AB34" s="75"/>
      <c r="AC34" s="78">
        <v>10</v>
      </c>
      <c r="AD34" s="78"/>
      <c r="AE34" s="78">
        <v>10</v>
      </c>
      <c r="AF34" s="81"/>
    </row>
    <row r="35" spans="1:32" s="82" customFormat="1" ht="24.9" customHeight="1">
      <c r="A35" s="68">
        <v>19</v>
      </c>
      <c r="B35" s="101" t="s">
        <v>45</v>
      </c>
      <c r="C35" s="104">
        <f t="shared" si="17"/>
        <v>0</v>
      </c>
      <c r="D35" s="105">
        <f t="shared" si="18"/>
        <v>14</v>
      </c>
      <c r="E35" s="106">
        <f t="shared" si="16"/>
        <v>14</v>
      </c>
      <c r="F35" s="106">
        <f t="shared" si="16"/>
        <v>0</v>
      </c>
      <c r="G35" s="106">
        <f t="shared" si="16"/>
        <v>0</v>
      </c>
      <c r="H35" s="107">
        <f t="shared" si="16"/>
        <v>0</v>
      </c>
      <c r="I35" s="74"/>
      <c r="J35" s="75"/>
      <c r="K35" s="76"/>
      <c r="L35" s="76"/>
      <c r="M35" s="76"/>
      <c r="N35" s="77"/>
      <c r="O35" s="74">
        <v>2</v>
      </c>
      <c r="P35" s="75"/>
      <c r="Q35" s="78">
        <v>14</v>
      </c>
      <c r="R35" s="78"/>
      <c r="S35" s="78"/>
      <c r="T35" s="79"/>
      <c r="U35" s="74"/>
      <c r="V35" s="75"/>
      <c r="W35" s="76"/>
      <c r="X35" s="76"/>
      <c r="Y35" s="76"/>
      <c r="Z35" s="77"/>
      <c r="AA35" s="80"/>
      <c r="AB35" s="75"/>
      <c r="AC35" s="78"/>
      <c r="AD35" s="78"/>
      <c r="AE35" s="78"/>
      <c r="AF35" s="81"/>
    </row>
    <row r="36" spans="1:32" s="125" customFormat="1" ht="24.9" customHeight="1">
      <c r="A36" s="108"/>
      <c r="B36" s="109" t="s">
        <v>46</v>
      </c>
      <c r="C36" s="110">
        <f t="shared" ref="C36:I36" si="19">SUM(C25:C35)</f>
        <v>5</v>
      </c>
      <c r="D36" s="111">
        <f t="shared" si="19"/>
        <v>226</v>
      </c>
      <c r="E36" s="112">
        <f t="shared" si="19"/>
        <v>124</v>
      </c>
      <c r="F36" s="112">
        <f t="shared" si="19"/>
        <v>0</v>
      </c>
      <c r="G36" s="112">
        <f t="shared" si="19"/>
        <v>92</v>
      </c>
      <c r="H36" s="113">
        <f t="shared" si="19"/>
        <v>10</v>
      </c>
      <c r="I36" s="114">
        <f t="shared" si="19"/>
        <v>17</v>
      </c>
      <c r="J36" s="115">
        <f>COUNTA(J25:J35)</f>
        <v>3</v>
      </c>
      <c r="K36" s="116" t="str">
        <f>TEXT(SUM(K25:K35),0)</f>
        <v>58</v>
      </c>
      <c r="L36" s="116" t="str">
        <f>TEXT(SUM(L25:L35),0)</f>
        <v>0</v>
      </c>
      <c r="M36" s="116" t="str">
        <f>TEXT(SUM(M25:M35),0)</f>
        <v>52</v>
      </c>
      <c r="N36" s="116" t="str">
        <f>TEXT(SUM(N25:N35),0)</f>
        <v>0</v>
      </c>
      <c r="O36" s="117">
        <f>SUM(O25:O35)</f>
        <v>14</v>
      </c>
      <c r="P36" s="115">
        <f>COUNTA(P25:P35)</f>
        <v>2</v>
      </c>
      <c r="Q36" s="118" t="str">
        <f>TEXT(SUM(Q25:Q35),0)</f>
        <v>56</v>
      </c>
      <c r="R36" s="119" t="str">
        <f>TEXT(SUM(R25:R35),0)</f>
        <v>0</v>
      </c>
      <c r="S36" s="119" t="str">
        <f>TEXT(SUM(S25:S35),0)</f>
        <v>30</v>
      </c>
      <c r="T36" s="120" t="str">
        <f>TEXT(SUM(T25:T35),0)</f>
        <v>10</v>
      </c>
      <c r="U36" s="117">
        <f>SUM(U25:U35)</f>
        <v>0</v>
      </c>
      <c r="V36" s="115">
        <f>COUNTA(V25:V35)</f>
        <v>0</v>
      </c>
      <c r="W36" s="121" t="str">
        <f>TEXT(SUM(W25:W35),0)</f>
        <v>0</v>
      </c>
      <c r="X36" s="122" t="str">
        <f>TEXT(SUM(X25:X35),0)</f>
        <v>0</v>
      </c>
      <c r="Y36" s="122" t="str">
        <f>TEXT(SUM(Y25:Y35),0)</f>
        <v>0</v>
      </c>
      <c r="Z36" s="123" t="str">
        <f>TEXT(SUM(Z25:Z35),0)</f>
        <v>0</v>
      </c>
      <c r="AA36" s="117">
        <f>SUM(AA25:AA35)</f>
        <v>2</v>
      </c>
      <c r="AB36" s="115">
        <f>COUNTA(AB25:AB35)</f>
        <v>0</v>
      </c>
      <c r="AC36" s="118" t="str">
        <f>TEXT(SUM(AC25:AC35),0)</f>
        <v>10</v>
      </c>
      <c r="AD36" s="119" t="str">
        <f>TEXT(SUM(AD25:AD35),0)</f>
        <v>0</v>
      </c>
      <c r="AE36" s="119" t="str">
        <f>TEXT(SUM(AE25:AE35),0)</f>
        <v>10</v>
      </c>
      <c r="AF36" s="124" t="str">
        <f>TEXT(SUM(AF25:AF35),0)</f>
        <v>0</v>
      </c>
    </row>
    <row r="37" spans="1:32" s="133" customFormat="1" ht="9.9" customHeight="1">
      <c r="A37" s="126"/>
      <c r="B37" s="127"/>
      <c r="C37" s="128"/>
      <c r="D37" s="128"/>
      <c r="E37" s="128"/>
      <c r="F37" s="128"/>
      <c r="G37" s="128"/>
      <c r="H37" s="128"/>
      <c r="I37" s="129"/>
      <c r="J37" s="129"/>
      <c r="K37" s="130"/>
      <c r="L37" s="130"/>
      <c r="M37" s="130"/>
      <c r="N37" s="130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1"/>
      <c r="AB37" s="129"/>
      <c r="AC37" s="129"/>
      <c r="AD37" s="129"/>
      <c r="AE37" s="129"/>
      <c r="AF37" s="132"/>
    </row>
    <row r="38" spans="1:32" ht="20.100000000000001" customHeight="1">
      <c r="A38" s="187" t="s">
        <v>47</v>
      </c>
      <c r="B38" s="188"/>
      <c r="C38" s="134"/>
      <c r="D38" s="135"/>
      <c r="E38" s="136" t="s">
        <v>19</v>
      </c>
      <c r="F38" s="136" t="s">
        <v>20</v>
      </c>
      <c r="G38" s="136" t="s">
        <v>21</v>
      </c>
      <c r="H38" s="137" t="s">
        <v>22</v>
      </c>
      <c r="I38" s="138"/>
      <c r="J38" s="139"/>
      <c r="K38" s="136" t="s">
        <v>19</v>
      </c>
      <c r="L38" s="136" t="s">
        <v>20</v>
      </c>
      <c r="M38" s="136" t="s">
        <v>21</v>
      </c>
      <c r="N38" s="137" t="s">
        <v>22</v>
      </c>
      <c r="O38" s="140"/>
      <c r="P38" s="139"/>
      <c r="Q38" s="136" t="s">
        <v>19</v>
      </c>
      <c r="R38" s="136" t="s">
        <v>20</v>
      </c>
      <c r="S38" s="136" t="s">
        <v>21</v>
      </c>
      <c r="T38" s="137" t="s">
        <v>22</v>
      </c>
      <c r="U38" s="138"/>
      <c r="V38" s="139"/>
      <c r="W38" s="136" t="s">
        <v>19</v>
      </c>
      <c r="X38" s="136" t="s">
        <v>20</v>
      </c>
      <c r="Y38" s="136" t="s">
        <v>21</v>
      </c>
      <c r="Z38" s="141" t="s">
        <v>22</v>
      </c>
      <c r="AA38" s="138"/>
      <c r="AB38" s="139"/>
      <c r="AC38" s="136" t="s">
        <v>19</v>
      </c>
      <c r="AD38" s="136" t="s">
        <v>20</v>
      </c>
      <c r="AE38" s="136" t="s">
        <v>21</v>
      </c>
      <c r="AF38" s="142" t="s">
        <v>22</v>
      </c>
    </row>
    <row r="39" spans="1:32" ht="45" customHeight="1" thickBot="1">
      <c r="A39" s="189"/>
      <c r="B39" s="190"/>
      <c r="C39" s="143">
        <f t="shared" ref="C39:H39" si="20">C16+C23+C36</f>
        <v>7</v>
      </c>
      <c r="D39" s="144">
        <f t="shared" si="20"/>
        <v>384</v>
      </c>
      <c r="E39" s="145">
        <f t="shared" si="20"/>
        <v>194</v>
      </c>
      <c r="F39" s="145">
        <f t="shared" si="20"/>
        <v>50</v>
      </c>
      <c r="G39" s="145">
        <f t="shared" si="20"/>
        <v>130</v>
      </c>
      <c r="H39" s="146">
        <f t="shared" si="20"/>
        <v>10</v>
      </c>
      <c r="I39" s="147">
        <f t="shared" ref="I39:AF39" si="21">VALUE(I16)+VALUE(I23)+VALUE(I36)</f>
        <v>22</v>
      </c>
      <c r="J39" s="148">
        <f t="shared" si="21"/>
        <v>3</v>
      </c>
      <c r="K39" s="145">
        <f t="shared" si="21"/>
        <v>76</v>
      </c>
      <c r="L39" s="145">
        <f t="shared" si="21"/>
        <v>0</v>
      </c>
      <c r="M39" s="145">
        <f t="shared" si="21"/>
        <v>64</v>
      </c>
      <c r="N39" s="146">
        <f t="shared" si="21"/>
        <v>0</v>
      </c>
      <c r="O39" s="149">
        <f t="shared" si="21"/>
        <v>22</v>
      </c>
      <c r="P39" s="148">
        <f t="shared" si="21"/>
        <v>3</v>
      </c>
      <c r="Q39" s="145">
        <f t="shared" si="21"/>
        <v>66</v>
      </c>
      <c r="R39" s="145">
        <f t="shared" si="21"/>
        <v>30</v>
      </c>
      <c r="S39" s="145">
        <f t="shared" si="21"/>
        <v>40</v>
      </c>
      <c r="T39" s="146">
        <f t="shared" si="21"/>
        <v>10</v>
      </c>
      <c r="U39" s="150">
        <f t="shared" si="21"/>
        <v>9</v>
      </c>
      <c r="V39" s="148">
        <f t="shared" si="21"/>
        <v>1</v>
      </c>
      <c r="W39" s="145">
        <f t="shared" si="21"/>
        <v>42</v>
      </c>
      <c r="X39" s="145">
        <f t="shared" si="21"/>
        <v>20</v>
      </c>
      <c r="Y39" s="145">
        <f t="shared" si="21"/>
        <v>16</v>
      </c>
      <c r="Z39" s="146">
        <f t="shared" si="21"/>
        <v>0</v>
      </c>
      <c r="AA39" s="150">
        <f t="shared" si="21"/>
        <v>2</v>
      </c>
      <c r="AB39" s="148">
        <f t="shared" si="21"/>
        <v>0</v>
      </c>
      <c r="AC39" s="145">
        <f t="shared" si="21"/>
        <v>10</v>
      </c>
      <c r="AD39" s="145">
        <f t="shared" si="21"/>
        <v>0</v>
      </c>
      <c r="AE39" s="145">
        <f t="shared" si="21"/>
        <v>10</v>
      </c>
      <c r="AF39" s="151">
        <f t="shared" si="21"/>
        <v>0</v>
      </c>
    </row>
    <row r="40" spans="1:32" s="103" customFormat="1" ht="20.100000000000001" customHeight="1" thickBot="1">
      <c r="A40" s="152"/>
      <c r="B40" s="153"/>
      <c r="C40" s="153"/>
      <c r="D40" s="153" t="s">
        <v>48</v>
      </c>
      <c r="E40" s="153"/>
      <c r="F40" s="153"/>
      <c r="G40" s="153"/>
      <c r="H40" s="153"/>
      <c r="I40" s="153"/>
      <c r="J40" s="153"/>
      <c r="K40" s="154"/>
      <c r="L40" s="155">
        <f>VALUE(K39)+VALUE(L39)+VALUE(M39)+VALUE(N39)</f>
        <v>140</v>
      </c>
      <c r="M40" s="156"/>
      <c r="N40" s="157"/>
      <c r="O40" s="158"/>
      <c r="P40" s="153"/>
      <c r="Q40" s="154"/>
      <c r="R40" s="155">
        <f>VALUE(Q39)+VALUE(R39)+VALUE(S39)+VALUE(T39)</f>
        <v>146</v>
      </c>
      <c r="S40" s="156"/>
      <c r="T40" s="157"/>
      <c r="U40" s="158"/>
      <c r="V40" s="153"/>
      <c r="W40" s="154"/>
      <c r="X40" s="155">
        <f>VALUE(W39)+VALUE(X39)+VALUE(Y39)+VALUE(Z39)</f>
        <v>78</v>
      </c>
      <c r="Y40" s="156"/>
      <c r="Z40" s="157"/>
      <c r="AA40" s="158"/>
      <c r="AB40" s="153"/>
      <c r="AC40" s="154"/>
      <c r="AD40" s="156">
        <f>VALUE(AC39)+VALUE(AD39)+VALUE(AE39)+VALUE(AF39)</f>
        <v>20</v>
      </c>
      <c r="AE40" s="156"/>
      <c r="AF40" s="159"/>
    </row>
    <row r="41" spans="1:32" s="133" customFormat="1" ht="5.0999999999999996" customHeight="1" thickBot="1">
      <c r="A41" s="160"/>
      <c r="B41" s="161"/>
      <c r="C41" s="162"/>
      <c r="D41" s="162"/>
      <c r="E41" s="162"/>
      <c r="F41" s="162"/>
      <c r="G41" s="162"/>
      <c r="H41" s="162"/>
      <c r="I41" s="163"/>
      <c r="J41" s="163"/>
      <c r="K41" s="164"/>
      <c r="L41" s="164"/>
      <c r="M41" s="164"/>
      <c r="N41" s="164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29"/>
      <c r="AA41" s="165"/>
      <c r="AF41" s="166"/>
    </row>
    <row r="42" spans="1:32" s="103" customFormat="1" ht="30" customHeight="1">
      <c r="A42" s="63" t="s">
        <v>49</v>
      </c>
      <c r="B42" s="64"/>
      <c r="C42" s="64"/>
      <c r="D42" s="64"/>
      <c r="E42" s="64"/>
      <c r="F42" s="64"/>
      <c r="G42" s="64"/>
      <c r="H42" s="64"/>
      <c r="I42" s="65"/>
      <c r="J42" s="65"/>
      <c r="K42" s="65"/>
      <c r="L42" s="65"/>
      <c r="M42" s="65"/>
      <c r="N42" s="65"/>
      <c r="O42" s="65"/>
      <c r="P42" s="102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7"/>
    </row>
    <row r="43" spans="1:32" s="82" customFormat="1" ht="24.9" customHeight="1">
      <c r="A43" s="68">
        <v>21</v>
      </c>
      <c r="B43" s="101" t="s">
        <v>50</v>
      </c>
      <c r="C43" s="104">
        <f t="shared" ref="C43:C51" si="22">IF(J43="E",1,0)+IF(P43="E",1,0)+IF(V43="E",1,0)+IF(AB43="E",1,0)</f>
        <v>0</v>
      </c>
      <c r="D43" s="105">
        <f t="shared" ref="D43:D50" si="23">SUM(E43:H43)</f>
        <v>20</v>
      </c>
      <c r="E43" s="106">
        <f t="shared" ref="E43:H51" si="24">SUM(K43,Q43,W43,AC43)</f>
        <v>0</v>
      </c>
      <c r="F43" s="106">
        <f t="shared" si="24"/>
        <v>0</v>
      </c>
      <c r="G43" s="106">
        <f t="shared" si="24"/>
        <v>0</v>
      </c>
      <c r="H43" s="107">
        <f t="shared" si="24"/>
        <v>20</v>
      </c>
      <c r="I43" s="74"/>
      <c r="J43" s="75"/>
      <c r="K43" s="76"/>
      <c r="L43" s="76"/>
      <c r="M43" s="76"/>
      <c r="N43" s="77"/>
      <c r="O43" s="74"/>
      <c r="P43" s="75"/>
      <c r="Q43" s="78"/>
      <c r="R43" s="78"/>
      <c r="S43" s="78"/>
      <c r="T43" s="79"/>
      <c r="U43" s="74">
        <v>4</v>
      </c>
      <c r="V43" s="75"/>
      <c r="W43" s="76"/>
      <c r="X43" s="76"/>
      <c r="Y43" s="76"/>
      <c r="Z43" s="77">
        <v>20</v>
      </c>
      <c r="AA43" s="80"/>
      <c r="AB43" s="75"/>
      <c r="AC43" s="78"/>
      <c r="AD43" s="78"/>
      <c r="AE43" s="78"/>
      <c r="AF43" s="81"/>
    </row>
    <row r="44" spans="1:32" s="82" customFormat="1" ht="24.9" customHeight="1">
      <c r="A44" s="68">
        <v>22</v>
      </c>
      <c r="B44" s="101" t="s">
        <v>51</v>
      </c>
      <c r="C44" s="104">
        <f t="shared" si="22"/>
        <v>0</v>
      </c>
      <c r="D44" s="105">
        <f t="shared" si="23"/>
        <v>24</v>
      </c>
      <c r="E44" s="106">
        <f t="shared" si="24"/>
        <v>0</v>
      </c>
      <c r="F44" s="106">
        <f t="shared" si="24"/>
        <v>0</v>
      </c>
      <c r="G44" s="106">
        <f t="shared" si="24"/>
        <v>0</v>
      </c>
      <c r="H44" s="107">
        <f t="shared" si="24"/>
        <v>24</v>
      </c>
      <c r="I44" s="74"/>
      <c r="J44" s="75"/>
      <c r="K44" s="76"/>
      <c r="L44" s="76"/>
      <c r="M44" s="76"/>
      <c r="N44" s="77"/>
      <c r="O44" s="74"/>
      <c r="P44" s="75"/>
      <c r="Q44" s="78"/>
      <c r="R44" s="78"/>
      <c r="S44" s="78"/>
      <c r="T44" s="79"/>
      <c r="U44" s="74">
        <v>4</v>
      </c>
      <c r="V44" s="75"/>
      <c r="W44" s="76"/>
      <c r="X44" s="76">
        <f>8-8</f>
        <v>0</v>
      </c>
      <c r="Y44" s="76"/>
      <c r="Z44" s="77">
        <v>8</v>
      </c>
      <c r="AA44" s="80">
        <v>3</v>
      </c>
      <c r="AB44" s="75"/>
      <c r="AC44" s="78"/>
      <c r="AD44" s="78">
        <f>16-16</f>
        <v>0</v>
      </c>
      <c r="AE44" s="78"/>
      <c r="AF44" s="81">
        <v>16</v>
      </c>
    </row>
    <row r="45" spans="1:32" s="82" customFormat="1" ht="24.9" customHeight="1">
      <c r="A45" s="68">
        <v>23</v>
      </c>
      <c r="B45" s="101" t="s">
        <v>52</v>
      </c>
      <c r="C45" s="104">
        <f t="shared" si="22"/>
        <v>0</v>
      </c>
      <c r="D45" s="105">
        <f t="shared" si="23"/>
        <v>0</v>
      </c>
      <c r="E45" s="106">
        <f t="shared" si="24"/>
        <v>0</v>
      </c>
      <c r="F45" s="106">
        <f t="shared" si="24"/>
        <v>0</v>
      </c>
      <c r="G45" s="106">
        <f t="shared" si="24"/>
        <v>0</v>
      </c>
      <c r="H45" s="107">
        <f t="shared" si="24"/>
        <v>0</v>
      </c>
      <c r="I45" s="74"/>
      <c r="J45" s="75"/>
      <c r="K45" s="76"/>
      <c r="L45" s="76"/>
      <c r="M45" s="76"/>
      <c r="N45" s="77"/>
      <c r="O45" s="74"/>
      <c r="P45" s="75"/>
      <c r="Q45" s="78"/>
      <c r="R45" s="78"/>
      <c r="S45" s="78"/>
      <c r="T45" s="79"/>
      <c r="U45" s="74"/>
      <c r="V45" s="75"/>
      <c r="W45" s="76"/>
      <c r="X45" s="76"/>
      <c r="Y45" s="76"/>
      <c r="Z45" s="77"/>
      <c r="AA45" s="80">
        <v>9</v>
      </c>
      <c r="AB45" s="75"/>
      <c r="AC45" s="78"/>
      <c r="AD45" s="78"/>
      <c r="AE45" s="78"/>
      <c r="AF45" s="81"/>
    </row>
    <row r="46" spans="1:32" s="82" customFormat="1" ht="24.9" customHeight="1">
      <c r="A46" s="68">
        <v>24</v>
      </c>
      <c r="B46" s="101" t="s">
        <v>53</v>
      </c>
      <c r="C46" s="104">
        <f t="shared" si="22"/>
        <v>0</v>
      </c>
      <c r="D46" s="105">
        <f t="shared" si="23"/>
        <v>20</v>
      </c>
      <c r="E46" s="106">
        <f t="shared" si="24"/>
        <v>10</v>
      </c>
      <c r="F46" s="106">
        <f t="shared" si="24"/>
        <v>0</v>
      </c>
      <c r="G46" s="106">
        <f t="shared" si="24"/>
        <v>0</v>
      </c>
      <c r="H46" s="107">
        <f t="shared" si="24"/>
        <v>10</v>
      </c>
      <c r="I46" s="74"/>
      <c r="J46" s="75"/>
      <c r="K46" s="76"/>
      <c r="L46" s="76"/>
      <c r="M46" s="76"/>
      <c r="N46" s="77"/>
      <c r="O46" s="74"/>
      <c r="P46" s="75"/>
      <c r="Q46" s="78"/>
      <c r="R46" s="78"/>
      <c r="S46" s="78"/>
      <c r="T46" s="79"/>
      <c r="U46" s="74"/>
      <c r="V46" s="75"/>
      <c r="W46" s="76"/>
      <c r="X46" s="76"/>
      <c r="Y46" s="76"/>
      <c r="Z46" s="77"/>
      <c r="AA46" s="80">
        <v>2</v>
      </c>
      <c r="AB46" s="75"/>
      <c r="AC46" s="78">
        <v>10</v>
      </c>
      <c r="AD46" s="78"/>
      <c r="AE46" s="78"/>
      <c r="AF46" s="81">
        <v>10</v>
      </c>
    </row>
    <row r="47" spans="1:32" s="82" customFormat="1" ht="24.9" customHeight="1">
      <c r="A47" s="68">
        <v>25</v>
      </c>
      <c r="B47" s="101" t="s">
        <v>54</v>
      </c>
      <c r="C47" s="104">
        <f t="shared" si="22"/>
        <v>0</v>
      </c>
      <c r="D47" s="105">
        <f t="shared" si="23"/>
        <v>20</v>
      </c>
      <c r="E47" s="106">
        <f t="shared" si="24"/>
        <v>10</v>
      </c>
      <c r="F47" s="106">
        <f t="shared" si="24"/>
        <v>0</v>
      </c>
      <c r="G47" s="106">
        <f t="shared" si="24"/>
        <v>0</v>
      </c>
      <c r="H47" s="107">
        <f t="shared" si="24"/>
        <v>10</v>
      </c>
      <c r="I47" s="74"/>
      <c r="J47" s="75"/>
      <c r="K47" s="76"/>
      <c r="L47" s="76"/>
      <c r="M47" s="76"/>
      <c r="N47" s="77"/>
      <c r="O47" s="74"/>
      <c r="P47" s="75"/>
      <c r="Q47" s="78"/>
      <c r="R47" s="78"/>
      <c r="S47" s="78"/>
      <c r="T47" s="79"/>
      <c r="U47" s="74">
        <v>2</v>
      </c>
      <c r="V47" s="75"/>
      <c r="W47" s="76">
        <v>10</v>
      </c>
      <c r="X47" s="76"/>
      <c r="Y47" s="76"/>
      <c r="Z47" s="77">
        <v>10</v>
      </c>
      <c r="AA47" s="80"/>
      <c r="AB47" s="75"/>
      <c r="AC47" s="78"/>
      <c r="AD47" s="78"/>
      <c r="AE47" s="78"/>
      <c r="AF47" s="81"/>
    </row>
    <row r="48" spans="1:32" s="82" customFormat="1" ht="24.9" customHeight="1">
      <c r="A48" s="68">
        <v>26</v>
      </c>
      <c r="B48" s="101" t="s">
        <v>55</v>
      </c>
      <c r="C48" s="104">
        <f t="shared" si="22"/>
        <v>1</v>
      </c>
      <c r="D48" s="105">
        <f t="shared" si="23"/>
        <v>20</v>
      </c>
      <c r="E48" s="106">
        <f t="shared" si="24"/>
        <v>10</v>
      </c>
      <c r="F48" s="106">
        <f t="shared" si="24"/>
        <v>0</v>
      </c>
      <c r="G48" s="106">
        <f t="shared" si="24"/>
        <v>10</v>
      </c>
      <c r="H48" s="107">
        <f t="shared" si="24"/>
        <v>0</v>
      </c>
      <c r="I48" s="74"/>
      <c r="J48" s="75"/>
      <c r="K48" s="76"/>
      <c r="L48" s="76"/>
      <c r="M48" s="76"/>
      <c r="N48" s="77"/>
      <c r="O48" s="74"/>
      <c r="P48" s="75"/>
      <c r="Q48" s="78"/>
      <c r="R48" s="78"/>
      <c r="S48" s="78"/>
      <c r="T48" s="79"/>
      <c r="U48" s="74">
        <v>3</v>
      </c>
      <c r="V48" s="75" t="s">
        <v>14</v>
      </c>
      <c r="W48" s="76">
        <v>10</v>
      </c>
      <c r="X48" s="76"/>
      <c r="Y48" s="76">
        <v>10</v>
      </c>
      <c r="Z48" s="77"/>
      <c r="AA48" s="80"/>
      <c r="AB48" s="75"/>
      <c r="AC48" s="78"/>
      <c r="AD48" s="78"/>
      <c r="AE48" s="78"/>
      <c r="AF48" s="81"/>
    </row>
    <row r="49" spans="1:32" s="82" customFormat="1" ht="24.9" customHeight="1">
      <c r="A49" s="68">
        <v>27</v>
      </c>
      <c r="B49" s="101" t="s">
        <v>56</v>
      </c>
      <c r="C49" s="104">
        <f t="shared" si="22"/>
        <v>1</v>
      </c>
      <c r="D49" s="105">
        <f t="shared" si="23"/>
        <v>20</v>
      </c>
      <c r="E49" s="106">
        <f t="shared" si="24"/>
        <v>10</v>
      </c>
      <c r="F49" s="106">
        <f t="shared" si="24"/>
        <v>0</v>
      </c>
      <c r="G49" s="106">
        <f t="shared" si="24"/>
        <v>10</v>
      </c>
      <c r="H49" s="107">
        <f t="shared" si="24"/>
        <v>0</v>
      </c>
      <c r="I49" s="74"/>
      <c r="J49" s="75"/>
      <c r="K49" s="76"/>
      <c r="L49" s="76"/>
      <c r="M49" s="76"/>
      <c r="N49" s="77"/>
      <c r="O49" s="74"/>
      <c r="P49" s="75"/>
      <c r="Q49" s="78"/>
      <c r="R49" s="78"/>
      <c r="S49" s="78"/>
      <c r="T49" s="79"/>
      <c r="U49" s="74"/>
      <c r="V49" s="75"/>
      <c r="W49" s="76"/>
      <c r="X49" s="76"/>
      <c r="Y49" s="76"/>
      <c r="Z49" s="77"/>
      <c r="AA49" s="80">
        <v>2</v>
      </c>
      <c r="AB49" s="75" t="s">
        <v>14</v>
      </c>
      <c r="AC49" s="78">
        <v>10</v>
      </c>
      <c r="AD49" s="78"/>
      <c r="AE49" s="78">
        <v>10</v>
      </c>
      <c r="AF49" s="81"/>
    </row>
    <row r="50" spans="1:32" s="82" customFormat="1" ht="24.9" customHeight="1">
      <c r="A50" s="68">
        <v>28</v>
      </c>
      <c r="B50" s="101" t="s">
        <v>57</v>
      </c>
      <c r="C50" s="104">
        <f t="shared" si="22"/>
        <v>0</v>
      </c>
      <c r="D50" s="105">
        <f t="shared" si="23"/>
        <v>20</v>
      </c>
      <c r="E50" s="106">
        <f t="shared" si="24"/>
        <v>0</v>
      </c>
      <c r="F50" s="106">
        <f t="shared" si="24"/>
        <v>0</v>
      </c>
      <c r="G50" s="106">
        <f t="shared" si="24"/>
        <v>20</v>
      </c>
      <c r="H50" s="107">
        <f t="shared" si="24"/>
        <v>0</v>
      </c>
      <c r="I50" s="74"/>
      <c r="J50" s="75"/>
      <c r="K50" s="76"/>
      <c r="L50" s="76"/>
      <c r="M50" s="76"/>
      <c r="N50" s="77"/>
      <c r="O50" s="74"/>
      <c r="P50" s="75"/>
      <c r="Q50" s="78"/>
      <c r="R50" s="78"/>
      <c r="S50" s="78"/>
      <c r="T50" s="79"/>
      <c r="U50" s="74"/>
      <c r="V50" s="75"/>
      <c r="W50" s="76"/>
      <c r="X50" s="76"/>
      <c r="Y50" s="76"/>
      <c r="Z50" s="77"/>
      <c r="AA50" s="80">
        <v>2</v>
      </c>
      <c r="AB50" s="75"/>
      <c r="AC50" s="78"/>
      <c r="AD50" s="78"/>
      <c r="AE50" s="78">
        <v>20</v>
      </c>
      <c r="AF50" s="81"/>
    </row>
    <row r="51" spans="1:32" s="82" customFormat="1" ht="24.9" customHeight="1">
      <c r="A51" s="68">
        <v>29</v>
      </c>
      <c r="B51" s="167" t="s">
        <v>58</v>
      </c>
      <c r="C51" s="104">
        <f t="shared" si="22"/>
        <v>0</v>
      </c>
      <c r="D51" s="105">
        <f>SUM(E51:H51)</f>
        <v>32</v>
      </c>
      <c r="E51" s="106">
        <f t="shared" si="24"/>
        <v>16</v>
      </c>
      <c r="F51" s="106">
        <f t="shared" si="24"/>
        <v>0</v>
      </c>
      <c r="G51" s="106">
        <f t="shared" si="24"/>
        <v>16</v>
      </c>
      <c r="H51" s="107">
        <f t="shared" si="24"/>
        <v>0</v>
      </c>
      <c r="I51" s="74"/>
      <c r="J51" s="75"/>
      <c r="K51" s="76"/>
      <c r="L51" s="76"/>
      <c r="M51" s="76"/>
      <c r="N51" s="77"/>
      <c r="O51" s="74"/>
      <c r="P51" s="75"/>
      <c r="Q51" s="78"/>
      <c r="R51" s="78"/>
      <c r="S51" s="78"/>
      <c r="T51" s="79"/>
      <c r="U51" s="74"/>
      <c r="V51" s="75"/>
      <c r="W51" s="76"/>
      <c r="X51" s="76"/>
      <c r="Y51" s="76"/>
      <c r="Z51" s="77"/>
      <c r="AA51" s="80">
        <v>4</v>
      </c>
      <c r="AB51" s="75"/>
      <c r="AC51" s="78">
        <v>16</v>
      </c>
      <c r="AD51" s="78"/>
      <c r="AE51" s="78">
        <v>16</v>
      </c>
      <c r="AF51" s="81"/>
    </row>
    <row r="52" spans="1:32" s="169" customFormat="1" ht="24.9" customHeight="1">
      <c r="A52" s="168"/>
      <c r="B52" s="109" t="s">
        <v>59</v>
      </c>
      <c r="C52" s="110">
        <f t="shared" ref="C52:I52" si="25">SUM(C43:C51)</f>
        <v>2</v>
      </c>
      <c r="D52" s="111">
        <f t="shared" si="25"/>
        <v>176</v>
      </c>
      <c r="E52" s="112">
        <f t="shared" si="25"/>
        <v>56</v>
      </c>
      <c r="F52" s="112">
        <f t="shared" si="25"/>
        <v>0</v>
      </c>
      <c r="G52" s="112">
        <f t="shared" si="25"/>
        <v>56</v>
      </c>
      <c r="H52" s="113">
        <f t="shared" si="25"/>
        <v>64</v>
      </c>
      <c r="I52" s="114">
        <f t="shared" si="25"/>
        <v>0</v>
      </c>
      <c r="J52" s="115">
        <f>COUNTA(J43:J51)</f>
        <v>0</v>
      </c>
      <c r="K52" s="116" t="str">
        <f>TEXT(SUM(K43:K51),0)</f>
        <v>0</v>
      </c>
      <c r="L52" s="116" t="str">
        <f>TEXT(SUM(L43:L51),0)</f>
        <v>0</v>
      </c>
      <c r="M52" s="116" t="str">
        <f>TEXT(SUM(M43:M51),0)</f>
        <v>0</v>
      </c>
      <c r="N52" s="116" t="str">
        <f>TEXT(SUM(N43:N51),0)</f>
        <v>0</v>
      </c>
      <c r="O52" s="117">
        <f>SUM(O43:O51)</f>
        <v>0</v>
      </c>
      <c r="P52" s="115">
        <f>COUNTA(P43:P51)</f>
        <v>0</v>
      </c>
      <c r="Q52" s="118" t="str">
        <f>TEXT(SUM(Q43:Q51),0)</f>
        <v>0</v>
      </c>
      <c r="R52" s="119" t="str">
        <f>TEXT(SUM(R43:R51),0)</f>
        <v>0</v>
      </c>
      <c r="S52" s="119" t="str">
        <f>TEXT(SUM(S43:S51),0)</f>
        <v>0</v>
      </c>
      <c r="T52" s="120" t="str">
        <f>TEXT(SUM(T43:T51),0)</f>
        <v>0</v>
      </c>
      <c r="U52" s="117">
        <f>SUM(U43:U51)</f>
        <v>13</v>
      </c>
      <c r="V52" s="115">
        <f>COUNTA(V43:V51)</f>
        <v>1</v>
      </c>
      <c r="W52" s="121" t="str">
        <f>TEXT(SUM(W43:W51),0)</f>
        <v>20</v>
      </c>
      <c r="X52" s="122" t="str">
        <f>TEXT(SUM(X43:X51),0)</f>
        <v>0</v>
      </c>
      <c r="Y52" s="122" t="str">
        <f>TEXT(SUM(Y43:Y51),0)</f>
        <v>10</v>
      </c>
      <c r="Z52" s="123" t="str">
        <f>TEXT(SUM(Z43:Z51),0)</f>
        <v>38</v>
      </c>
      <c r="AA52" s="117">
        <f>SUM(AA43:AA51)</f>
        <v>22</v>
      </c>
      <c r="AB52" s="115">
        <f>COUNTA(AB43:AB51)</f>
        <v>1</v>
      </c>
      <c r="AC52" s="118" t="str">
        <f>TEXT(SUM(AC43:AC51),0)</f>
        <v>36</v>
      </c>
      <c r="AD52" s="119" t="str">
        <f>TEXT(SUM(AD43:AD51),0)</f>
        <v>0</v>
      </c>
      <c r="AE52" s="119" t="str">
        <f>TEXT(SUM(AE43:AE51),0)</f>
        <v>46</v>
      </c>
      <c r="AF52" s="124" t="str">
        <f>TEXT(SUM(AF43:AF51),0)</f>
        <v>26</v>
      </c>
    </row>
    <row r="53" spans="1:32" s="8" customFormat="1" ht="9.9" customHeight="1">
      <c r="A53" s="126"/>
      <c r="B53" s="127"/>
      <c r="C53" s="128"/>
      <c r="D53" s="128"/>
      <c r="E53" s="128"/>
      <c r="F53" s="128"/>
      <c r="G53" s="128"/>
      <c r="H53" s="128"/>
      <c r="I53" s="129"/>
      <c r="J53" s="129"/>
      <c r="K53" s="130"/>
      <c r="L53" s="130"/>
      <c r="M53" s="130"/>
      <c r="N53" s="130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1"/>
      <c r="AB53" s="127"/>
      <c r="AC53" s="129"/>
      <c r="AD53" s="128"/>
      <c r="AE53" s="128"/>
      <c r="AF53" s="170"/>
    </row>
    <row r="54" spans="1:32" ht="20.100000000000001" customHeight="1">
      <c r="A54" s="187" t="s">
        <v>60</v>
      </c>
      <c r="B54" s="188"/>
      <c r="C54" s="134"/>
      <c r="D54" s="135"/>
      <c r="E54" s="136" t="s">
        <v>19</v>
      </c>
      <c r="F54" s="136" t="s">
        <v>20</v>
      </c>
      <c r="G54" s="136" t="s">
        <v>21</v>
      </c>
      <c r="H54" s="137" t="s">
        <v>22</v>
      </c>
      <c r="I54" s="138"/>
      <c r="J54" s="139"/>
      <c r="K54" s="136" t="s">
        <v>19</v>
      </c>
      <c r="L54" s="136" t="s">
        <v>20</v>
      </c>
      <c r="M54" s="136" t="s">
        <v>21</v>
      </c>
      <c r="N54" s="137" t="s">
        <v>22</v>
      </c>
      <c r="O54" s="140"/>
      <c r="P54" s="139"/>
      <c r="Q54" s="136" t="s">
        <v>19</v>
      </c>
      <c r="R54" s="136" t="s">
        <v>20</v>
      </c>
      <c r="S54" s="136" t="s">
        <v>21</v>
      </c>
      <c r="T54" s="137" t="s">
        <v>22</v>
      </c>
      <c r="U54" s="138"/>
      <c r="V54" s="139"/>
      <c r="W54" s="136" t="s">
        <v>19</v>
      </c>
      <c r="X54" s="136" t="s">
        <v>20</v>
      </c>
      <c r="Y54" s="136" t="s">
        <v>21</v>
      </c>
      <c r="Z54" s="141" t="s">
        <v>22</v>
      </c>
      <c r="AA54" s="138"/>
      <c r="AB54" s="139"/>
      <c r="AC54" s="136" t="s">
        <v>19</v>
      </c>
      <c r="AD54" s="136" t="s">
        <v>20</v>
      </c>
      <c r="AE54" s="136" t="s">
        <v>21</v>
      </c>
      <c r="AF54" s="142" t="s">
        <v>22</v>
      </c>
    </row>
    <row r="55" spans="1:32" ht="45" customHeight="1" thickBot="1">
      <c r="A55" s="189"/>
      <c r="B55" s="190"/>
      <c r="C55" s="143">
        <f t="shared" ref="C55:H55" si="26">C52+C39</f>
        <v>9</v>
      </c>
      <c r="D55" s="144">
        <f t="shared" si="26"/>
        <v>560</v>
      </c>
      <c r="E55" s="145">
        <f t="shared" si="26"/>
        <v>250</v>
      </c>
      <c r="F55" s="145">
        <f t="shared" si="26"/>
        <v>50</v>
      </c>
      <c r="G55" s="145">
        <f t="shared" si="26"/>
        <v>186</v>
      </c>
      <c r="H55" s="146">
        <f t="shared" si="26"/>
        <v>74</v>
      </c>
      <c r="I55" s="147">
        <f>I39+I52</f>
        <v>22</v>
      </c>
      <c r="J55" s="148">
        <f>J39+J52</f>
        <v>3</v>
      </c>
      <c r="K55" s="145">
        <f>VALUE(K39)+VALUE(K52)</f>
        <v>76</v>
      </c>
      <c r="L55" s="145">
        <f>VALUE(L39)+VALUE(L52)</f>
        <v>0</v>
      </c>
      <c r="M55" s="145">
        <f>VALUE(M39)+VALUE(M52)</f>
        <v>64</v>
      </c>
      <c r="N55" s="146">
        <f>VALUE(N39)+VALUE(N52)</f>
        <v>0</v>
      </c>
      <c r="O55" s="149">
        <f>O39+O52</f>
        <v>22</v>
      </c>
      <c r="P55" s="148">
        <f>P39+P52</f>
        <v>3</v>
      </c>
      <c r="Q55" s="145">
        <f>VALUE(Q39)+VALUE(Q52)</f>
        <v>66</v>
      </c>
      <c r="R55" s="145">
        <f>VALUE(R39)+VALUE(R52)</f>
        <v>30</v>
      </c>
      <c r="S55" s="145">
        <f>VALUE(S39)+VALUE(S52)</f>
        <v>40</v>
      </c>
      <c r="T55" s="146">
        <f>VALUE(T39)+VALUE(T52)</f>
        <v>10</v>
      </c>
      <c r="U55" s="150">
        <f>U39+U52</f>
        <v>22</v>
      </c>
      <c r="V55" s="148">
        <f>V39+V52</f>
        <v>2</v>
      </c>
      <c r="W55" s="145">
        <f>VALUE(W39)+VALUE(W52)</f>
        <v>62</v>
      </c>
      <c r="X55" s="145">
        <f>VALUE(X39)+VALUE(X52)</f>
        <v>20</v>
      </c>
      <c r="Y55" s="145">
        <f>VALUE(Y39)+VALUE(Y52)</f>
        <v>26</v>
      </c>
      <c r="Z55" s="146">
        <f>VALUE(Z39)+VALUE(Z52)</f>
        <v>38</v>
      </c>
      <c r="AA55" s="150">
        <f>AA39+AA52</f>
        <v>24</v>
      </c>
      <c r="AB55" s="148">
        <f>AB39+AB52</f>
        <v>1</v>
      </c>
      <c r="AC55" s="145">
        <f>VALUE(AC39)+VALUE(AC52)</f>
        <v>46</v>
      </c>
      <c r="AD55" s="145">
        <f>VALUE(AD39)+VALUE(AD52)</f>
        <v>0</v>
      </c>
      <c r="AE55" s="145">
        <f>VALUE(AE39)+VALUE(AE52)</f>
        <v>56</v>
      </c>
      <c r="AF55" s="151">
        <f>VALUE(AF39)+VALUE(AF52)</f>
        <v>26</v>
      </c>
    </row>
    <row r="56" spans="1:32" s="103" customFormat="1" ht="20.100000000000001" customHeight="1" thickBot="1">
      <c r="A56" s="152"/>
      <c r="B56" s="153"/>
      <c r="C56" s="153"/>
      <c r="D56" s="153" t="s">
        <v>48</v>
      </c>
      <c r="E56" s="153"/>
      <c r="F56" s="153"/>
      <c r="G56" s="153"/>
      <c r="H56" s="153"/>
      <c r="I56" s="153"/>
      <c r="J56" s="153"/>
      <c r="K56" s="154"/>
      <c r="L56" s="155">
        <f>VALUE(K55)+VALUE(L55)+VALUE(M55)+VALUE(N55)</f>
        <v>140</v>
      </c>
      <c r="M56" s="156"/>
      <c r="N56" s="157"/>
      <c r="O56" s="158"/>
      <c r="P56" s="153"/>
      <c r="Q56" s="154"/>
      <c r="R56" s="155">
        <f>VALUE(Q55)+VALUE(R55)+VALUE(S55)+VALUE(T55)</f>
        <v>146</v>
      </c>
      <c r="S56" s="156"/>
      <c r="T56" s="157"/>
      <c r="U56" s="158"/>
      <c r="V56" s="153"/>
      <c r="W56" s="154"/>
      <c r="X56" s="155">
        <f>VALUE(W55)+VALUE(X55)+VALUE(Y55)+VALUE(Z55)</f>
        <v>146</v>
      </c>
      <c r="Y56" s="156"/>
      <c r="Z56" s="157"/>
      <c r="AA56" s="158"/>
      <c r="AB56" s="153"/>
      <c r="AC56" s="154"/>
      <c r="AD56" s="155">
        <f>VALUE(AC55)+VALUE(AD55)+VALUE(AE55)+VALUE(AF55)</f>
        <v>128</v>
      </c>
      <c r="AE56" s="156"/>
      <c r="AF56" s="159"/>
    </row>
    <row r="57" spans="1:32" s="103" customFormat="1" ht="5.0999999999999996" customHeight="1" thickBo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71"/>
      <c r="M57" s="172"/>
      <c r="N57" s="153"/>
      <c r="O57" s="153"/>
      <c r="P57" s="153"/>
      <c r="Q57" s="153"/>
      <c r="R57" s="171"/>
      <c r="S57" s="172"/>
      <c r="T57" s="153"/>
      <c r="U57" s="153"/>
      <c r="V57" s="153"/>
      <c r="W57" s="153"/>
      <c r="X57" s="171"/>
      <c r="Y57" s="172"/>
      <c r="Z57" s="153"/>
      <c r="AA57" s="153"/>
      <c r="AB57" s="153"/>
      <c r="AC57" s="153"/>
      <c r="AD57" s="172"/>
      <c r="AE57" s="172"/>
      <c r="AF57" s="173"/>
    </row>
    <row r="58" spans="1:32" s="103" customFormat="1" ht="30" customHeight="1">
      <c r="A58" s="63" t="s">
        <v>67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  <c r="P58" s="102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7"/>
    </row>
    <row r="59" spans="1:32" s="82" customFormat="1" ht="24.9" customHeight="1">
      <c r="A59" s="68">
        <v>21</v>
      </c>
      <c r="B59" s="101" t="s">
        <v>50</v>
      </c>
      <c r="C59" s="104">
        <f t="shared" ref="C59:C67" si="27">IF(J59="E",1,0)+IF(P59="E",1,0)+IF(V59="E",1,0)+IF(AB59="E",1,0)</f>
        <v>0</v>
      </c>
      <c r="D59" s="105">
        <f t="shared" ref="D59:D67" si="28">SUM(E59:H59)</f>
        <v>20</v>
      </c>
      <c r="E59" s="106">
        <f t="shared" ref="E59:H67" si="29">SUM(K59,Q59,W59,AC59)</f>
        <v>0</v>
      </c>
      <c r="F59" s="106">
        <f t="shared" si="29"/>
        <v>0</v>
      </c>
      <c r="G59" s="106">
        <f t="shared" si="29"/>
        <v>0</v>
      </c>
      <c r="H59" s="107">
        <f t="shared" si="29"/>
        <v>20</v>
      </c>
      <c r="I59" s="74"/>
      <c r="J59" s="75"/>
      <c r="K59" s="76"/>
      <c r="L59" s="76"/>
      <c r="M59" s="76"/>
      <c r="N59" s="77"/>
      <c r="O59" s="74"/>
      <c r="P59" s="75"/>
      <c r="Q59" s="78"/>
      <c r="R59" s="78"/>
      <c r="S59" s="78"/>
      <c r="T59" s="79"/>
      <c r="U59" s="74">
        <v>4</v>
      </c>
      <c r="V59" s="75"/>
      <c r="W59" s="76"/>
      <c r="X59" s="76"/>
      <c r="Y59" s="76"/>
      <c r="Z59" s="77">
        <v>20</v>
      </c>
      <c r="AA59" s="80"/>
      <c r="AB59" s="75"/>
      <c r="AC59" s="78"/>
      <c r="AD59" s="78"/>
      <c r="AE59" s="78"/>
      <c r="AF59" s="81"/>
    </row>
    <row r="60" spans="1:32" s="82" customFormat="1" ht="24.9" customHeight="1">
      <c r="A60" s="68">
        <v>22</v>
      </c>
      <c r="B60" s="101" t="s">
        <v>51</v>
      </c>
      <c r="C60" s="104">
        <f t="shared" si="27"/>
        <v>0</v>
      </c>
      <c r="D60" s="105">
        <f t="shared" si="28"/>
        <v>24</v>
      </c>
      <c r="E60" s="106">
        <f t="shared" si="29"/>
        <v>0</v>
      </c>
      <c r="F60" s="106">
        <f t="shared" si="29"/>
        <v>0</v>
      </c>
      <c r="G60" s="106">
        <f t="shared" si="29"/>
        <v>0</v>
      </c>
      <c r="H60" s="107">
        <f t="shared" si="29"/>
        <v>24</v>
      </c>
      <c r="I60" s="74"/>
      <c r="J60" s="75"/>
      <c r="K60" s="76"/>
      <c r="L60" s="76"/>
      <c r="M60" s="76"/>
      <c r="N60" s="77"/>
      <c r="O60" s="74"/>
      <c r="P60" s="75"/>
      <c r="Q60" s="78"/>
      <c r="R60" s="78"/>
      <c r="S60" s="78"/>
      <c r="T60" s="79"/>
      <c r="U60" s="74">
        <v>4</v>
      </c>
      <c r="V60" s="75"/>
      <c r="W60" s="76"/>
      <c r="X60" s="76">
        <f>8-8</f>
        <v>0</v>
      </c>
      <c r="Y60" s="76"/>
      <c r="Z60" s="77">
        <v>8</v>
      </c>
      <c r="AA60" s="80">
        <v>3</v>
      </c>
      <c r="AB60" s="75"/>
      <c r="AC60" s="78"/>
      <c r="AD60" s="78">
        <f>16-16</f>
        <v>0</v>
      </c>
      <c r="AE60" s="78"/>
      <c r="AF60" s="81">
        <v>16</v>
      </c>
    </row>
    <row r="61" spans="1:32" s="82" customFormat="1" ht="24.9" customHeight="1">
      <c r="A61" s="68">
        <v>23</v>
      </c>
      <c r="B61" s="101" t="s">
        <v>52</v>
      </c>
      <c r="C61" s="104">
        <f t="shared" si="27"/>
        <v>0</v>
      </c>
      <c r="D61" s="105">
        <f t="shared" si="28"/>
        <v>0</v>
      </c>
      <c r="E61" s="106">
        <f t="shared" si="29"/>
        <v>0</v>
      </c>
      <c r="F61" s="106">
        <f t="shared" si="29"/>
        <v>0</v>
      </c>
      <c r="G61" s="106">
        <f t="shared" si="29"/>
        <v>0</v>
      </c>
      <c r="H61" s="107">
        <f t="shared" si="29"/>
        <v>0</v>
      </c>
      <c r="I61" s="74"/>
      <c r="J61" s="75"/>
      <c r="K61" s="76"/>
      <c r="L61" s="76"/>
      <c r="M61" s="76"/>
      <c r="N61" s="77"/>
      <c r="O61" s="74"/>
      <c r="P61" s="75"/>
      <c r="Q61" s="78"/>
      <c r="R61" s="78"/>
      <c r="S61" s="78"/>
      <c r="T61" s="79"/>
      <c r="U61" s="74"/>
      <c r="V61" s="75"/>
      <c r="W61" s="76"/>
      <c r="X61" s="76"/>
      <c r="Y61" s="76"/>
      <c r="Z61" s="77"/>
      <c r="AA61" s="80">
        <v>9</v>
      </c>
      <c r="AB61" s="75"/>
      <c r="AC61" s="78"/>
      <c r="AD61" s="78"/>
      <c r="AE61" s="78"/>
      <c r="AF61" s="81"/>
    </row>
    <row r="62" spans="1:32" s="82" customFormat="1" ht="24.9" customHeight="1">
      <c r="A62" s="68">
        <v>24</v>
      </c>
      <c r="B62" s="101" t="s">
        <v>61</v>
      </c>
      <c r="C62" s="104">
        <f t="shared" si="27"/>
        <v>1</v>
      </c>
      <c r="D62" s="105">
        <f t="shared" si="28"/>
        <v>20</v>
      </c>
      <c r="E62" s="106">
        <f t="shared" si="29"/>
        <v>10</v>
      </c>
      <c r="F62" s="106">
        <f t="shared" si="29"/>
        <v>0</v>
      </c>
      <c r="G62" s="106">
        <f t="shared" si="29"/>
        <v>10</v>
      </c>
      <c r="H62" s="107">
        <f t="shared" si="29"/>
        <v>0</v>
      </c>
      <c r="I62" s="74"/>
      <c r="J62" s="75"/>
      <c r="K62" s="76"/>
      <c r="L62" s="76"/>
      <c r="M62" s="76"/>
      <c r="N62" s="77"/>
      <c r="O62" s="74"/>
      <c r="P62" s="75"/>
      <c r="Q62" s="78"/>
      <c r="R62" s="78"/>
      <c r="S62" s="78"/>
      <c r="T62" s="79"/>
      <c r="U62" s="74">
        <v>3</v>
      </c>
      <c r="V62" s="75" t="s">
        <v>14</v>
      </c>
      <c r="W62" s="76">
        <v>10</v>
      </c>
      <c r="X62" s="76"/>
      <c r="Y62" s="76">
        <v>10</v>
      </c>
      <c r="Z62" s="77"/>
      <c r="AA62" s="80"/>
      <c r="AB62" s="75"/>
      <c r="AC62" s="78"/>
      <c r="AD62" s="78"/>
      <c r="AE62" s="78"/>
      <c r="AF62" s="81"/>
    </row>
    <row r="63" spans="1:32" s="82" customFormat="1" ht="24.9" customHeight="1">
      <c r="A63" s="68">
        <v>25</v>
      </c>
      <c r="B63" s="101" t="s">
        <v>62</v>
      </c>
      <c r="C63" s="104">
        <f t="shared" si="27"/>
        <v>0</v>
      </c>
      <c r="D63" s="105">
        <f t="shared" si="28"/>
        <v>20</v>
      </c>
      <c r="E63" s="106">
        <f t="shared" si="29"/>
        <v>10</v>
      </c>
      <c r="F63" s="106">
        <f t="shared" si="29"/>
        <v>0</v>
      </c>
      <c r="G63" s="106">
        <f t="shared" si="29"/>
        <v>10</v>
      </c>
      <c r="H63" s="107">
        <f t="shared" si="29"/>
        <v>0</v>
      </c>
      <c r="I63" s="74"/>
      <c r="J63" s="75"/>
      <c r="K63" s="76"/>
      <c r="L63" s="76"/>
      <c r="M63" s="76"/>
      <c r="N63" s="77"/>
      <c r="O63" s="74"/>
      <c r="P63" s="75"/>
      <c r="Q63" s="78"/>
      <c r="R63" s="78"/>
      <c r="S63" s="78"/>
      <c r="T63" s="79"/>
      <c r="U63" s="74">
        <v>2</v>
      </c>
      <c r="V63" s="75"/>
      <c r="W63" s="76">
        <v>10</v>
      </c>
      <c r="X63" s="76"/>
      <c r="Y63" s="76">
        <v>10</v>
      </c>
      <c r="Z63" s="77"/>
      <c r="AA63" s="80"/>
      <c r="AB63" s="75"/>
      <c r="AC63" s="78"/>
      <c r="AD63" s="78"/>
      <c r="AE63" s="78"/>
      <c r="AF63" s="81"/>
    </row>
    <row r="64" spans="1:32" s="82" customFormat="1" ht="24.9" customHeight="1">
      <c r="A64" s="68">
        <v>26</v>
      </c>
      <c r="B64" s="101" t="s">
        <v>56</v>
      </c>
      <c r="C64" s="104">
        <f t="shared" si="27"/>
        <v>1</v>
      </c>
      <c r="D64" s="105">
        <f t="shared" si="28"/>
        <v>20</v>
      </c>
      <c r="E64" s="106">
        <f t="shared" si="29"/>
        <v>10</v>
      </c>
      <c r="F64" s="106">
        <f t="shared" si="29"/>
        <v>0</v>
      </c>
      <c r="G64" s="106">
        <f t="shared" si="29"/>
        <v>10</v>
      </c>
      <c r="H64" s="107">
        <f t="shared" si="29"/>
        <v>0</v>
      </c>
      <c r="I64" s="74"/>
      <c r="J64" s="75"/>
      <c r="K64" s="76"/>
      <c r="L64" s="76"/>
      <c r="M64" s="76"/>
      <c r="N64" s="77"/>
      <c r="O64" s="74"/>
      <c r="P64" s="75"/>
      <c r="Q64" s="78"/>
      <c r="R64" s="78"/>
      <c r="S64" s="78"/>
      <c r="T64" s="79"/>
      <c r="U64" s="74"/>
      <c r="V64" s="75"/>
      <c r="W64" s="76"/>
      <c r="X64" s="76"/>
      <c r="Y64" s="76"/>
      <c r="Z64" s="77"/>
      <c r="AA64" s="80">
        <v>2</v>
      </c>
      <c r="AB64" s="75" t="s">
        <v>14</v>
      </c>
      <c r="AC64" s="78">
        <v>10</v>
      </c>
      <c r="AD64" s="78"/>
      <c r="AE64" s="78">
        <v>10</v>
      </c>
      <c r="AF64" s="81"/>
    </row>
    <row r="65" spans="1:32" s="82" customFormat="1" ht="24.9" customHeight="1">
      <c r="A65" s="68">
        <v>27</v>
      </c>
      <c r="B65" s="101" t="s">
        <v>63</v>
      </c>
      <c r="C65" s="104">
        <f t="shared" si="27"/>
        <v>0</v>
      </c>
      <c r="D65" s="105">
        <f t="shared" si="28"/>
        <v>20</v>
      </c>
      <c r="E65" s="106">
        <f t="shared" si="29"/>
        <v>10</v>
      </c>
      <c r="F65" s="106">
        <f t="shared" si="29"/>
        <v>0</v>
      </c>
      <c r="G65" s="106">
        <f t="shared" si="29"/>
        <v>10</v>
      </c>
      <c r="H65" s="107">
        <f t="shared" si="29"/>
        <v>0</v>
      </c>
      <c r="I65" s="74"/>
      <c r="J65" s="75"/>
      <c r="K65" s="76"/>
      <c r="L65" s="76"/>
      <c r="M65" s="76"/>
      <c r="N65" s="77"/>
      <c r="O65" s="74"/>
      <c r="P65" s="75"/>
      <c r="Q65" s="78"/>
      <c r="R65" s="78"/>
      <c r="S65" s="78"/>
      <c r="T65" s="79"/>
      <c r="U65" s="74"/>
      <c r="V65" s="75"/>
      <c r="W65" s="76"/>
      <c r="X65" s="76"/>
      <c r="Y65" s="76"/>
      <c r="Z65" s="77"/>
      <c r="AA65" s="80">
        <v>2</v>
      </c>
      <c r="AB65" s="75"/>
      <c r="AC65" s="78">
        <v>10</v>
      </c>
      <c r="AD65" s="78"/>
      <c r="AE65" s="78">
        <v>10</v>
      </c>
      <c r="AF65" s="81"/>
    </row>
    <row r="66" spans="1:32" s="82" customFormat="1" ht="24.9" customHeight="1">
      <c r="A66" s="68">
        <v>28</v>
      </c>
      <c r="B66" s="101" t="s">
        <v>64</v>
      </c>
      <c r="C66" s="104">
        <f t="shared" si="27"/>
        <v>0</v>
      </c>
      <c r="D66" s="105">
        <f t="shared" si="28"/>
        <v>20</v>
      </c>
      <c r="E66" s="106">
        <f t="shared" si="29"/>
        <v>10</v>
      </c>
      <c r="F66" s="106">
        <f t="shared" si="29"/>
        <v>0</v>
      </c>
      <c r="G66" s="106">
        <f t="shared" si="29"/>
        <v>0</v>
      </c>
      <c r="H66" s="107">
        <f t="shared" si="29"/>
        <v>10</v>
      </c>
      <c r="I66" s="74"/>
      <c r="J66" s="75"/>
      <c r="K66" s="76"/>
      <c r="L66" s="76"/>
      <c r="M66" s="76"/>
      <c r="N66" s="77"/>
      <c r="O66" s="74"/>
      <c r="P66" s="75"/>
      <c r="Q66" s="78"/>
      <c r="R66" s="78"/>
      <c r="S66" s="78"/>
      <c r="T66" s="79"/>
      <c r="U66" s="74"/>
      <c r="V66" s="75"/>
      <c r="W66" s="76"/>
      <c r="X66" s="76"/>
      <c r="Y66" s="76"/>
      <c r="Z66" s="77"/>
      <c r="AA66" s="80">
        <v>2</v>
      </c>
      <c r="AB66" s="75"/>
      <c r="AC66" s="78">
        <v>10</v>
      </c>
      <c r="AD66" s="78"/>
      <c r="AE66" s="78"/>
      <c r="AF66" s="81">
        <v>10</v>
      </c>
    </row>
    <row r="67" spans="1:32" s="82" customFormat="1" ht="24.9" customHeight="1">
      <c r="A67" s="68">
        <v>29</v>
      </c>
      <c r="B67" s="167" t="s">
        <v>58</v>
      </c>
      <c r="C67" s="104">
        <f t="shared" si="27"/>
        <v>0</v>
      </c>
      <c r="D67" s="105">
        <f t="shared" si="28"/>
        <v>32</v>
      </c>
      <c r="E67" s="106">
        <f t="shared" si="29"/>
        <v>16</v>
      </c>
      <c r="F67" s="106">
        <f t="shared" si="29"/>
        <v>0</v>
      </c>
      <c r="G67" s="106">
        <f t="shared" si="29"/>
        <v>16</v>
      </c>
      <c r="H67" s="107">
        <f t="shared" si="29"/>
        <v>0</v>
      </c>
      <c r="I67" s="74"/>
      <c r="J67" s="75"/>
      <c r="K67" s="76"/>
      <c r="L67" s="76"/>
      <c r="M67" s="76"/>
      <c r="N67" s="77"/>
      <c r="O67" s="74"/>
      <c r="P67" s="75"/>
      <c r="Q67" s="78"/>
      <c r="R67" s="78"/>
      <c r="S67" s="78"/>
      <c r="T67" s="79"/>
      <c r="U67" s="74"/>
      <c r="V67" s="75"/>
      <c r="W67" s="76"/>
      <c r="X67" s="76"/>
      <c r="Y67" s="76"/>
      <c r="Z67" s="77"/>
      <c r="AA67" s="80">
        <v>4</v>
      </c>
      <c r="AB67" s="75"/>
      <c r="AC67" s="78">
        <v>16</v>
      </c>
      <c r="AD67" s="78"/>
      <c r="AE67" s="78">
        <v>16</v>
      </c>
      <c r="AF67" s="81"/>
    </row>
    <row r="68" spans="1:32" s="82" customFormat="1" ht="24.9" customHeight="1">
      <c r="A68" s="168"/>
      <c r="B68" s="109" t="s">
        <v>65</v>
      </c>
      <c r="C68" s="110">
        <f t="shared" ref="C68:I68" si="30">SUM(C59:C67)</f>
        <v>2</v>
      </c>
      <c r="D68" s="111">
        <f t="shared" si="30"/>
        <v>176</v>
      </c>
      <c r="E68" s="112">
        <f t="shared" si="30"/>
        <v>66</v>
      </c>
      <c r="F68" s="112">
        <f t="shared" si="30"/>
        <v>0</v>
      </c>
      <c r="G68" s="112">
        <f t="shared" si="30"/>
        <v>56</v>
      </c>
      <c r="H68" s="113">
        <f t="shared" si="30"/>
        <v>54</v>
      </c>
      <c r="I68" s="114">
        <f t="shared" si="30"/>
        <v>0</v>
      </c>
      <c r="J68" s="115">
        <f>COUNTA(J59:J67)</f>
        <v>0</v>
      </c>
      <c r="K68" s="116" t="str">
        <f>TEXT(SUM(K59:K67),0)</f>
        <v>0</v>
      </c>
      <c r="L68" s="116" t="str">
        <f>TEXT(SUM(L59:L67),0)</f>
        <v>0</v>
      </c>
      <c r="M68" s="116" t="str">
        <f>TEXT(SUM(M59:M67),0)</f>
        <v>0</v>
      </c>
      <c r="N68" s="116" t="str">
        <f>TEXT(SUM(N59:N67),0)</f>
        <v>0</v>
      </c>
      <c r="O68" s="117">
        <f>SUM(O59:O67)</f>
        <v>0</v>
      </c>
      <c r="P68" s="115">
        <f>COUNTA(P59:P67)</f>
        <v>0</v>
      </c>
      <c r="Q68" s="118" t="str">
        <f>TEXT(SUM(Q59:Q67),0)</f>
        <v>0</v>
      </c>
      <c r="R68" s="119" t="str">
        <f>TEXT(SUM(R59:R67),0)</f>
        <v>0</v>
      </c>
      <c r="S68" s="119" t="str">
        <f>TEXT(SUM(S59:S67),0)</f>
        <v>0</v>
      </c>
      <c r="T68" s="120" t="str">
        <f>TEXT(SUM(T59:T67),0)</f>
        <v>0</v>
      </c>
      <c r="U68" s="117">
        <f>SUM(U59:U67)</f>
        <v>13</v>
      </c>
      <c r="V68" s="115">
        <f>COUNTA(V59:V67)</f>
        <v>1</v>
      </c>
      <c r="W68" s="121" t="str">
        <f>TEXT(SUM(W59:W67),0)</f>
        <v>20</v>
      </c>
      <c r="X68" s="122" t="str">
        <f>TEXT(SUM(X59:X67),0)</f>
        <v>0</v>
      </c>
      <c r="Y68" s="122" t="str">
        <f>TEXT(SUM(Y59:Y67),0)</f>
        <v>20</v>
      </c>
      <c r="Z68" s="123" t="str">
        <f>TEXT(SUM(Z59:Z67),0)</f>
        <v>28</v>
      </c>
      <c r="AA68" s="117">
        <f>SUM(AA59:AA67)</f>
        <v>22</v>
      </c>
      <c r="AB68" s="115">
        <f>COUNTA(AB59:AB67)</f>
        <v>1</v>
      </c>
      <c r="AC68" s="118" t="str">
        <f>TEXT(SUM(AC59:AC67),0)</f>
        <v>46</v>
      </c>
      <c r="AD68" s="119" t="str">
        <f>TEXT(SUM(AD59:AD67),0)</f>
        <v>0</v>
      </c>
      <c r="AE68" s="119" t="str">
        <f>TEXT(SUM(AE59:AE67),0)</f>
        <v>36</v>
      </c>
      <c r="AF68" s="124" t="str">
        <f>TEXT(SUM(AF59:AF67),0)</f>
        <v>26</v>
      </c>
    </row>
    <row r="69" spans="1:32" s="8" customFormat="1" ht="9.9" customHeight="1">
      <c r="A69" s="126"/>
      <c r="B69" s="127"/>
      <c r="C69" s="128"/>
      <c r="D69" s="128"/>
      <c r="E69" s="128"/>
      <c r="F69" s="128"/>
      <c r="G69" s="128"/>
      <c r="H69" s="128"/>
      <c r="I69" s="129"/>
      <c r="J69" s="129"/>
      <c r="K69" s="130"/>
      <c r="L69" s="130"/>
      <c r="M69" s="130"/>
      <c r="N69" s="130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31"/>
      <c r="AB69" s="127"/>
      <c r="AC69" s="129"/>
      <c r="AD69" s="128"/>
      <c r="AE69" s="128"/>
      <c r="AF69" s="170"/>
    </row>
    <row r="70" spans="1:32" ht="20.100000000000001" customHeight="1">
      <c r="A70" s="187" t="s">
        <v>66</v>
      </c>
      <c r="B70" s="188"/>
      <c r="C70" s="134"/>
      <c r="D70" s="135"/>
      <c r="E70" s="136" t="s">
        <v>19</v>
      </c>
      <c r="F70" s="136" t="s">
        <v>20</v>
      </c>
      <c r="G70" s="136" t="s">
        <v>21</v>
      </c>
      <c r="H70" s="137" t="s">
        <v>22</v>
      </c>
      <c r="I70" s="138"/>
      <c r="J70" s="139"/>
      <c r="K70" s="136" t="s">
        <v>19</v>
      </c>
      <c r="L70" s="136" t="s">
        <v>20</v>
      </c>
      <c r="M70" s="136" t="s">
        <v>21</v>
      </c>
      <c r="N70" s="137" t="s">
        <v>22</v>
      </c>
      <c r="O70" s="140"/>
      <c r="P70" s="139"/>
      <c r="Q70" s="136" t="s">
        <v>19</v>
      </c>
      <c r="R70" s="136" t="s">
        <v>20</v>
      </c>
      <c r="S70" s="136" t="s">
        <v>21</v>
      </c>
      <c r="T70" s="137" t="s">
        <v>22</v>
      </c>
      <c r="U70" s="138"/>
      <c r="V70" s="139"/>
      <c r="W70" s="136" t="s">
        <v>19</v>
      </c>
      <c r="X70" s="136" t="s">
        <v>20</v>
      </c>
      <c r="Y70" s="136" t="s">
        <v>21</v>
      </c>
      <c r="Z70" s="141" t="s">
        <v>22</v>
      </c>
      <c r="AA70" s="138"/>
      <c r="AB70" s="139"/>
      <c r="AC70" s="136" t="s">
        <v>19</v>
      </c>
      <c r="AD70" s="136" t="s">
        <v>20</v>
      </c>
      <c r="AE70" s="136" t="s">
        <v>21</v>
      </c>
      <c r="AF70" s="142" t="s">
        <v>22</v>
      </c>
    </row>
    <row r="71" spans="1:32" ht="45" customHeight="1" thickBot="1">
      <c r="A71" s="189"/>
      <c r="B71" s="190"/>
      <c r="C71" s="143">
        <f>C68+C39</f>
        <v>9</v>
      </c>
      <c r="D71" s="144">
        <f>D39+D68</f>
        <v>560</v>
      </c>
      <c r="E71" s="145">
        <f>+E39+E68</f>
        <v>260</v>
      </c>
      <c r="F71" s="145">
        <f>+F39+F68</f>
        <v>50</v>
      </c>
      <c r="G71" s="145">
        <f>+G39+G68</f>
        <v>186</v>
      </c>
      <c r="H71" s="146">
        <f>+H39+H68</f>
        <v>64</v>
      </c>
      <c r="I71" s="147">
        <f>I39+I68</f>
        <v>22</v>
      </c>
      <c r="J71" s="148">
        <f>J39+J68</f>
        <v>3</v>
      </c>
      <c r="K71" s="145">
        <f>VALUE(K39)+VALUE(K68)</f>
        <v>76</v>
      </c>
      <c r="L71" s="145">
        <f>VALUE(L39)+VALUE(L68)</f>
        <v>0</v>
      </c>
      <c r="M71" s="145">
        <f>VALUE(M39)+VALUE(M68)</f>
        <v>64</v>
      </c>
      <c r="N71" s="146">
        <f>VALUE(N39)+VALUE(N68)</f>
        <v>0</v>
      </c>
      <c r="O71" s="149">
        <f>O39+O68</f>
        <v>22</v>
      </c>
      <c r="P71" s="148">
        <f>P39+P68</f>
        <v>3</v>
      </c>
      <c r="Q71" s="145">
        <f>VALUE(Q39)+VALUE(Q68)</f>
        <v>66</v>
      </c>
      <c r="R71" s="145">
        <f>VALUE(R39)+VALUE(R68)</f>
        <v>30</v>
      </c>
      <c r="S71" s="145">
        <f>VALUE(S39)+VALUE(S68)</f>
        <v>40</v>
      </c>
      <c r="T71" s="146">
        <f>VALUE(T39)+VALUE(T68)</f>
        <v>10</v>
      </c>
      <c r="U71" s="150">
        <f>U39+U68</f>
        <v>22</v>
      </c>
      <c r="V71" s="148">
        <f>V39+V68</f>
        <v>2</v>
      </c>
      <c r="W71" s="145">
        <f>VALUE(W39)+VALUE(W68)</f>
        <v>62</v>
      </c>
      <c r="X71" s="145">
        <f>VALUE(X39)+VALUE(X68)</f>
        <v>20</v>
      </c>
      <c r="Y71" s="145">
        <f>VALUE(Y39)+VALUE(Y68)</f>
        <v>36</v>
      </c>
      <c r="Z71" s="146">
        <f>VALUE(Z39)+VALUE(Z68)</f>
        <v>28</v>
      </c>
      <c r="AA71" s="150">
        <f>AA39+AA68</f>
        <v>24</v>
      </c>
      <c r="AB71" s="148">
        <f>AB39+AB68</f>
        <v>1</v>
      </c>
      <c r="AC71" s="145">
        <f>VALUE(AC39)+VALUE(AC68)</f>
        <v>56</v>
      </c>
      <c r="AD71" s="145">
        <f>VALUE(AD39)+VALUE(AD68)</f>
        <v>0</v>
      </c>
      <c r="AE71" s="145">
        <f>VALUE(AE39)+VALUE(AE68)</f>
        <v>46</v>
      </c>
      <c r="AF71" s="151">
        <f>VALUE(AF39)+VALUE(AF68)</f>
        <v>26</v>
      </c>
    </row>
    <row r="72" spans="1:32" s="103" customFormat="1" ht="20.100000000000001" customHeight="1" thickBot="1">
      <c r="A72" s="152"/>
      <c r="B72" s="153"/>
      <c r="C72" s="153"/>
      <c r="D72" s="153" t="s">
        <v>48</v>
      </c>
      <c r="E72" s="153"/>
      <c r="F72" s="153"/>
      <c r="G72" s="153"/>
      <c r="H72" s="153"/>
      <c r="I72" s="153"/>
      <c r="J72" s="153"/>
      <c r="K72" s="154"/>
      <c r="L72" s="155">
        <f>VALUE(K71)+VALUE(L71)+VALUE(M71)+VALUE(N71)</f>
        <v>140</v>
      </c>
      <c r="M72" s="156"/>
      <c r="N72" s="157"/>
      <c r="O72" s="158"/>
      <c r="P72" s="153"/>
      <c r="Q72" s="154"/>
      <c r="R72" s="155">
        <f>VALUE(Q71)+VALUE(R71)+VALUE(S71)+VALUE(T71)</f>
        <v>146</v>
      </c>
      <c r="S72" s="156"/>
      <c r="T72" s="157"/>
      <c r="U72" s="158"/>
      <c r="V72" s="153"/>
      <c r="W72" s="154"/>
      <c r="X72" s="155">
        <f>VALUE(W71)+VALUE(X71)+VALUE(Y71)+VALUE(Z71)</f>
        <v>146</v>
      </c>
      <c r="Y72" s="156"/>
      <c r="Z72" s="157"/>
      <c r="AA72" s="158"/>
      <c r="AB72" s="153"/>
      <c r="AC72" s="154"/>
      <c r="AD72" s="155">
        <f>VALUE(AC71)+VALUE(AD71)+VALUE(AE71)+VALUE(AF71)</f>
        <v>128</v>
      </c>
      <c r="AE72" s="156"/>
      <c r="AF72" s="159"/>
    </row>
    <row r="73" spans="1:32" ht="5.0999999999999996" customHeight="1" thickBot="1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6"/>
    </row>
    <row r="74" spans="1:32" ht="13.8" thickTop="1"/>
  </sheetData>
  <mergeCells count="25">
    <mergeCell ref="H3:I3"/>
    <mergeCell ref="A7:A11"/>
    <mergeCell ref="C7:C11"/>
    <mergeCell ref="D7:H7"/>
    <mergeCell ref="D8:D11"/>
    <mergeCell ref="E8:H8"/>
    <mergeCell ref="E9:E11"/>
    <mergeCell ref="F9:F11"/>
    <mergeCell ref="G9:G11"/>
    <mergeCell ref="AC10:AF10"/>
    <mergeCell ref="A38:B39"/>
    <mergeCell ref="A54:B55"/>
    <mergeCell ref="A70:B71"/>
    <mergeCell ref="V9:V10"/>
    <mergeCell ref="AA9:AA10"/>
    <mergeCell ref="AB9:AB10"/>
    <mergeCell ref="K10:N10"/>
    <mergeCell ref="Q10:T10"/>
    <mergeCell ref="W10:Z10"/>
    <mergeCell ref="H9:H11"/>
    <mergeCell ref="I9:I10"/>
    <mergeCell ref="J9:J10"/>
    <mergeCell ref="O9:O10"/>
    <mergeCell ref="P9:P10"/>
    <mergeCell ref="U9:U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N2Mech1</vt:lpstr>
      <vt:lpstr>N2Mech1!Obszar_wydruku</vt:lpstr>
      <vt:lpstr>N2Mech1!Tytuły_wydruku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2022-05-20T12:30:27Z</cp:lastPrinted>
  <dcterms:created xsi:type="dcterms:W3CDTF">2019-03-28T10:10:59Z</dcterms:created>
  <dcterms:modified xsi:type="dcterms:W3CDTF">2022-05-20T12:32:48Z</dcterms:modified>
</cp:coreProperties>
</file>