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018389\Documents\PLANY studiów\WWW\rok akademicki 2022_23\"/>
    </mc:Choice>
  </mc:AlternateContent>
  <xr:revisionPtr revIDLastSave="0" documentId="13_ncr:1_{88BB74E1-58D8-4D24-B9C1-C525DFDF5856}" xr6:coauthVersionLast="36" xr6:coauthVersionMax="36" xr10:uidLastSave="{00000000-0000-0000-0000-000000000000}"/>
  <bookViews>
    <workbookView xWindow="-12" yWindow="-12" windowWidth="15360" windowHeight="13740" xr2:uid="{00000000-000D-0000-FFFF-FFFF00000000}"/>
  </bookViews>
  <sheets>
    <sheet name="S2Mech1" sheetId="1" r:id="rId1"/>
  </sheets>
  <definedNames>
    <definedName name="_xlnm.Print_Area" localSheetId="0">S2Mech1!$A$1:$Z$102</definedName>
    <definedName name="_xlnm.Print_Titles" localSheetId="0">S2Mech1!$1:$11</definedName>
  </definedNames>
  <calcPr calcId="191029"/>
</workbook>
</file>

<file path=xl/calcChain.xml><?xml version="1.0" encoding="utf-8"?>
<calcChain xmlns="http://schemas.openxmlformats.org/spreadsheetml/2006/main">
  <c r="T34" i="1" l="1"/>
  <c r="S34" i="1"/>
  <c r="R34" i="1"/>
  <c r="Q34" i="1"/>
  <c r="P34" i="1"/>
  <c r="O34" i="1"/>
  <c r="N34" i="1" l="1"/>
  <c r="M34" i="1"/>
  <c r="L34" i="1"/>
  <c r="K34" i="1"/>
  <c r="J34" i="1"/>
  <c r="I34" i="1"/>
  <c r="E77" i="1" l="1"/>
  <c r="F77" i="1"/>
  <c r="G77" i="1"/>
  <c r="H77" i="1"/>
  <c r="E78" i="1"/>
  <c r="F78" i="1"/>
  <c r="G78" i="1"/>
  <c r="H78" i="1"/>
  <c r="E79" i="1"/>
  <c r="F79" i="1"/>
  <c r="G79" i="1"/>
  <c r="H79" i="1"/>
  <c r="E80" i="1"/>
  <c r="F80" i="1"/>
  <c r="G80" i="1"/>
  <c r="H80" i="1"/>
  <c r="E81" i="1"/>
  <c r="F81" i="1"/>
  <c r="G81" i="1"/>
  <c r="H81" i="1"/>
  <c r="E82" i="1"/>
  <c r="F82" i="1"/>
  <c r="G82" i="1"/>
  <c r="H82" i="1"/>
  <c r="E83" i="1"/>
  <c r="F83" i="1"/>
  <c r="G83" i="1"/>
  <c r="H83" i="1"/>
  <c r="E84" i="1"/>
  <c r="F84" i="1"/>
  <c r="G84" i="1"/>
  <c r="H84" i="1"/>
  <c r="E85" i="1"/>
  <c r="F85" i="1"/>
  <c r="G85" i="1"/>
  <c r="H85" i="1"/>
  <c r="E86" i="1"/>
  <c r="F86" i="1"/>
  <c r="G86" i="1"/>
  <c r="H86" i="1"/>
  <c r="E87" i="1"/>
  <c r="F87" i="1"/>
  <c r="G87" i="1"/>
  <c r="H87" i="1"/>
  <c r="E88" i="1"/>
  <c r="F88" i="1"/>
  <c r="G88" i="1"/>
  <c r="H88" i="1"/>
  <c r="E89" i="1"/>
  <c r="F89" i="1"/>
  <c r="G89" i="1"/>
  <c r="H89" i="1"/>
  <c r="E90" i="1"/>
  <c r="F90" i="1"/>
  <c r="G90" i="1"/>
  <c r="H90" i="1"/>
  <c r="E91" i="1"/>
  <c r="F91" i="1"/>
  <c r="G91" i="1"/>
  <c r="H91" i="1"/>
  <c r="E92" i="1"/>
  <c r="F92" i="1"/>
  <c r="G92" i="1"/>
  <c r="H92" i="1"/>
  <c r="E93" i="1"/>
  <c r="F93" i="1"/>
  <c r="G93" i="1"/>
  <c r="H93" i="1"/>
  <c r="E94" i="1"/>
  <c r="F94" i="1"/>
  <c r="G94" i="1"/>
  <c r="H94" i="1"/>
  <c r="E95" i="1"/>
  <c r="F95" i="1"/>
  <c r="G95" i="1"/>
  <c r="H95" i="1"/>
  <c r="D89" i="1" l="1"/>
  <c r="D92" i="1"/>
  <c r="D95" i="1"/>
  <c r="D86" i="1"/>
  <c r="D83" i="1"/>
  <c r="D80" i="1"/>
  <c r="D88" i="1"/>
  <c r="D81" i="1"/>
  <c r="D78" i="1"/>
  <c r="D87" i="1"/>
  <c r="D90" i="1"/>
  <c r="D93" i="1"/>
  <c r="D94" i="1"/>
  <c r="D85" i="1"/>
  <c r="D82" i="1"/>
  <c r="D79" i="1"/>
  <c r="D91" i="1"/>
  <c r="D84" i="1"/>
  <c r="C44" i="1"/>
  <c r="C45" i="1"/>
  <c r="C43" i="1"/>
  <c r="C42" i="1"/>
  <c r="C41" i="1"/>
  <c r="C39" i="1"/>
  <c r="C37" i="1"/>
  <c r="C36" i="1"/>
  <c r="C38" i="1"/>
  <c r="E38" i="1"/>
  <c r="F38" i="1"/>
  <c r="G38" i="1"/>
  <c r="H38" i="1"/>
  <c r="E36" i="1"/>
  <c r="F36" i="1"/>
  <c r="G36" i="1"/>
  <c r="H36" i="1"/>
  <c r="E37" i="1"/>
  <c r="F37" i="1"/>
  <c r="G37" i="1"/>
  <c r="H37" i="1"/>
  <c r="E39" i="1"/>
  <c r="F39" i="1"/>
  <c r="G39" i="1"/>
  <c r="H39" i="1"/>
  <c r="E41" i="1"/>
  <c r="F41" i="1"/>
  <c r="G41" i="1"/>
  <c r="H41" i="1"/>
  <c r="E42" i="1"/>
  <c r="F42" i="1"/>
  <c r="G42" i="1"/>
  <c r="H42" i="1"/>
  <c r="E43" i="1"/>
  <c r="F43" i="1"/>
  <c r="G43" i="1"/>
  <c r="H43" i="1"/>
  <c r="E45" i="1"/>
  <c r="F45" i="1"/>
  <c r="G45" i="1"/>
  <c r="H45" i="1"/>
  <c r="E44" i="1"/>
  <c r="F44" i="1"/>
  <c r="G44" i="1"/>
  <c r="H44" i="1"/>
  <c r="H33" i="1" l="1"/>
  <c r="G33" i="1"/>
  <c r="F33" i="1"/>
  <c r="E33" i="1"/>
  <c r="C33" i="1"/>
  <c r="H32" i="1"/>
  <c r="G32" i="1"/>
  <c r="F32" i="1"/>
  <c r="E32" i="1"/>
  <c r="C32" i="1"/>
  <c r="H29" i="1"/>
  <c r="G29" i="1"/>
  <c r="F29" i="1"/>
  <c r="E29" i="1"/>
  <c r="C29" i="1"/>
  <c r="H31" i="1"/>
  <c r="G31" i="1"/>
  <c r="F31" i="1"/>
  <c r="E31" i="1"/>
  <c r="C31" i="1"/>
  <c r="H30" i="1"/>
  <c r="G30" i="1"/>
  <c r="F30" i="1"/>
  <c r="E30" i="1"/>
  <c r="C30" i="1"/>
  <c r="Z27" i="1"/>
  <c r="Y27" i="1"/>
  <c r="X27" i="1"/>
  <c r="W27" i="1"/>
  <c r="V27" i="1"/>
  <c r="U27" i="1"/>
  <c r="T27" i="1"/>
  <c r="S27" i="1"/>
  <c r="R27" i="1"/>
  <c r="Q27" i="1"/>
  <c r="P27" i="1"/>
  <c r="O27" i="1"/>
  <c r="E14" i="1"/>
  <c r="F14" i="1"/>
  <c r="G14" i="1"/>
  <c r="H14" i="1"/>
  <c r="E15" i="1"/>
  <c r="F15" i="1"/>
  <c r="G15" i="1"/>
  <c r="H15" i="1"/>
  <c r="E16" i="1"/>
  <c r="F16" i="1"/>
  <c r="G16" i="1"/>
  <c r="H16" i="1"/>
  <c r="E17" i="1"/>
  <c r="F17" i="1"/>
  <c r="G17" i="1"/>
  <c r="H17" i="1"/>
  <c r="E18" i="1"/>
  <c r="F18" i="1"/>
  <c r="G18" i="1"/>
  <c r="H18" i="1"/>
  <c r="E19" i="1"/>
  <c r="F19" i="1"/>
  <c r="G19" i="1"/>
  <c r="H19" i="1"/>
  <c r="E21" i="1"/>
  <c r="F21" i="1"/>
  <c r="G21" i="1"/>
  <c r="H21" i="1"/>
  <c r="E22" i="1"/>
  <c r="F22" i="1"/>
  <c r="G22" i="1"/>
  <c r="H22" i="1"/>
  <c r="E25" i="1"/>
  <c r="F25" i="1"/>
  <c r="G25" i="1"/>
  <c r="H25" i="1"/>
  <c r="E23" i="1"/>
  <c r="F23" i="1"/>
  <c r="G23" i="1"/>
  <c r="H23" i="1"/>
  <c r="E24" i="1"/>
  <c r="F24" i="1"/>
  <c r="G24" i="1"/>
  <c r="H24" i="1"/>
  <c r="E26" i="1"/>
  <c r="F26" i="1"/>
  <c r="G26" i="1"/>
  <c r="H26" i="1"/>
  <c r="C34" i="1" l="1"/>
  <c r="E34" i="1"/>
  <c r="F34" i="1"/>
  <c r="G34" i="1"/>
  <c r="H34" i="1"/>
  <c r="D29" i="1"/>
  <c r="D30" i="1"/>
  <c r="D33" i="1"/>
  <c r="D32" i="1"/>
  <c r="D31" i="1"/>
  <c r="D15" i="1"/>
  <c r="D26" i="1"/>
  <c r="D21" i="1"/>
  <c r="D17" i="1"/>
  <c r="D22" i="1"/>
  <c r="D18" i="1"/>
  <c r="D23" i="1"/>
  <c r="D14" i="1"/>
  <c r="D25" i="1"/>
  <c r="D19" i="1"/>
  <c r="D24" i="1"/>
  <c r="D16" i="1"/>
  <c r="E53" i="1"/>
  <c r="F53" i="1"/>
  <c r="G53" i="1"/>
  <c r="H53" i="1"/>
  <c r="E54" i="1"/>
  <c r="F54" i="1"/>
  <c r="G54" i="1"/>
  <c r="H54" i="1"/>
  <c r="E55" i="1"/>
  <c r="F55" i="1"/>
  <c r="G55" i="1"/>
  <c r="H55" i="1"/>
  <c r="E56" i="1"/>
  <c r="F56" i="1"/>
  <c r="G56" i="1"/>
  <c r="H56" i="1"/>
  <c r="E57" i="1"/>
  <c r="F57" i="1"/>
  <c r="G57" i="1"/>
  <c r="H57" i="1"/>
  <c r="E58" i="1"/>
  <c r="F58" i="1"/>
  <c r="G58" i="1"/>
  <c r="H58" i="1"/>
  <c r="E59" i="1"/>
  <c r="F59" i="1"/>
  <c r="G59" i="1"/>
  <c r="H59" i="1"/>
  <c r="E60" i="1"/>
  <c r="F60" i="1"/>
  <c r="G60" i="1"/>
  <c r="H60" i="1"/>
  <c r="E61" i="1"/>
  <c r="F61" i="1"/>
  <c r="G61" i="1"/>
  <c r="H61" i="1"/>
  <c r="E64" i="1"/>
  <c r="F64" i="1"/>
  <c r="G64" i="1"/>
  <c r="H64" i="1"/>
  <c r="E67" i="1"/>
  <c r="F67" i="1"/>
  <c r="G67" i="1"/>
  <c r="H67" i="1"/>
  <c r="E62" i="1"/>
  <c r="F62" i="1"/>
  <c r="G62" i="1"/>
  <c r="H62" i="1"/>
  <c r="E63" i="1"/>
  <c r="F63" i="1"/>
  <c r="G63" i="1"/>
  <c r="H63" i="1"/>
  <c r="E68" i="1"/>
  <c r="F68" i="1"/>
  <c r="G68" i="1"/>
  <c r="H68" i="1"/>
  <c r="E69" i="1"/>
  <c r="F69" i="1"/>
  <c r="G69" i="1"/>
  <c r="H69" i="1"/>
  <c r="D34" i="1" l="1"/>
  <c r="D77" i="1"/>
  <c r="D36" i="1"/>
  <c r="D68" i="1"/>
  <c r="D63" i="1"/>
  <c r="D67" i="1"/>
  <c r="D60" i="1"/>
  <c r="D61" i="1"/>
  <c r="D69" i="1"/>
  <c r="D55" i="1"/>
  <c r="D57" i="1"/>
  <c r="D54" i="1"/>
  <c r="D58" i="1"/>
  <c r="D64" i="1"/>
  <c r="D56" i="1"/>
  <c r="D59" i="1"/>
  <c r="D53" i="1"/>
  <c r="D62" i="1"/>
  <c r="D44" i="1"/>
  <c r="D42" i="1"/>
  <c r="D37" i="1"/>
  <c r="D45" i="1"/>
  <c r="D41" i="1"/>
  <c r="D43" i="1"/>
  <c r="D39" i="1"/>
  <c r="D38" i="1"/>
  <c r="W10" i="1"/>
  <c r="Q10" i="1"/>
  <c r="K10" i="1"/>
  <c r="V96" i="1" l="1"/>
  <c r="P96" i="1"/>
  <c r="V70" i="1"/>
  <c r="P70" i="1"/>
  <c r="J70" i="1"/>
  <c r="J46" i="1"/>
  <c r="P46" i="1"/>
  <c r="P48" i="1" s="1"/>
  <c r="V46" i="1"/>
  <c r="V48" i="1" s="1"/>
  <c r="Z96" i="1"/>
  <c r="Y96" i="1"/>
  <c r="X96" i="1"/>
  <c r="W96" i="1"/>
  <c r="U96" i="1"/>
  <c r="T96" i="1"/>
  <c r="S96" i="1"/>
  <c r="R96" i="1"/>
  <c r="Q96" i="1"/>
  <c r="O96" i="1"/>
  <c r="C94" i="1"/>
  <c r="C92" i="1"/>
  <c r="C93" i="1"/>
  <c r="C91" i="1"/>
  <c r="C90" i="1"/>
  <c r="C78" i="1"/>
  <c r="C77" i="1"/>
  <c r="C79" i="1"/>
  <c r="C85" i="1"/>
  <c r="C86" i="1"/>
  <c r="C76" i="1"/>
  <c r="C59" i="1"/>
  <c r="C58" i="1"/>
  <c r="C53" i="1"/>
  <c r="C54" i="1"/>
  <c r="C55" i="1"/>
  <c r="C56" i="1"/>
  <c r="C60" i="1"/>
  <c r="C61" i="1"/>
  <c r="C64" i="1"/>
  <c r="C67" i="1"/>
  <c r="C62" i="1"/>
  <c r="C63" i="1"/>
  <c r="C68" i="1"/>
  <c r="C69" i="1"/>
  <c r="C52" i="1"/>
  <c r="C40" i="1"/>
  <c r="C16" i="1"/>
  <c r="C19" i="1"/>
  <c r="C26" i="1"/>
  <c r="C13" i="1"/>
  <c r="C70" i="1" l="1"/>
  <c r="Z46" i="1"/>
  <c r="Z48" i="1" s="1"/>
  <c r="Y46" i="1"/>
  <c r="Y48" i="1" s="1"/>
  <c r="X46" i="1"/>
  <c r="X48" i="1" s="1"/>
  <c r="W46" i="1"/>
  <c r="W48" i="1" s="1"/>
  <c r="U46" i="1"/>
  <c r="U48" i="1" s="1"/>
  <c r="T46" i="1"/>
  <c r="T48" i="1" s="1"/>
  <c r="S46" i="1"/>
  <c r="S48" i="1" s="1"/>
  <c r="R46" i="1"/>
  <c r="R48" i="1" s="1"/>
  <c r="Q46" i="1"/>
  <c r="Q48" i="1" s="1"/>
  <c r="O46" i="1"/>
  <c r="O48" i="1" s="1"/>
  <c r="N46" i="1"/>
  <c r="M46" i="1"/>
  <c r="L46" i="1"/>
  <c r="K46" i="1"/>
  <c r="I46" i="1"/>
  <c r="J27" i="1"/>
  <c r="J48" i="1" s="1"/>
  <c r="C46" i="1" l="1"/>
  <c r="H76" i="1" l="1"/>
  <c r="G76" i="1"/>
  <c r="F76" i="1"/>
  <c r="E76" i="1"/>
  <c r="Z70" i="1"/>
  <c r="Y70" i="1"/>
  <c r="X70" i="1"/>
  <c r="W70" i="1"/>
  <c r="U70" i="1"/>
  <c r="T70" i="1"/>
  <c r="S70" i="1"/>
  <c r="R70" i="1"/>
  <c r="Q70" i="1"/>
  <c r="O70" i="1"/>
  <c r="N70" i="1"/>
  <c r="M70" i="1"/>
  <c r="L70" i="1"/>
  <c r="K70" i="1"/>
  <c r="I70" i="1"/>
  <c r="H52" i="1"/>
  <c r="G52" i="1"/>
  <c r="F52" i="1"/>
  <c r="E52" i="1"/>
  <c r="H40" i="1"/>
  <c r="G40" i="1"/>
  <c r="F40" i="1"/>
  <c r="E40" i="1"/>
  <c r="N27" i="1"/>
  <c r="N48" i="1" s="1"/>
  <c r="M27" i="1"/>
  <c r="M48" i="1" s="1"/>
  <c r="L27" i="1"/>
  <c r="L48" i="1" s="1"/>
  <c r="K27" i="1"/>
  <c r="K48" i="1" s="1"/>
  <c r="I27" i="1"/>
  <c r="I48" i="1" s="1"/>
  <c r="H13" i="1"/>
  <c r="G13" i="1"/>
  <c r="F13" i="1"/>
  <c r="E13" i="1"/>
  <c r="C27" i="1"/>
  <c r="C48" i="1" s="1"/>
  <c r="H96" i="1" l="1"/>
  <c r="E96" i="1"/>
  <c r="F96" i="1"/>
  <c r="G96" i="1"/>
  <c r="G46" i="1"/>
  <c r="H46" i="1"/>
  <c r="E46" i="1"/>
  <c r="F46" i="1"/>
  <c r="W98" i="1"/>
  <c r="O98" i="1"/>
  <c r="G70" i="1"/>
  <c r="T98" i="1"/>
  <c r="X98" i="1"/>
  <c r="F27" i="1"/>
  <c r="E27" i="1"/>
  <c r="R98" i="1"/>
  <c r="V98" i="1"/>
  <c r="Z98" i="1"/>
  <c r="Q98" i="1"/>
  <c r="U98" i="1"/>
  <c r="Y98" i="1"/>
  <c r="F70" i="1"/>
  <c r="H70" i="1"/>
  <c r="C96" i="1"/>
  <c r="G27" i="1"/>
  <c r="D40" i="1"/>
  <c r="H27" i="1"/>
  <c r="E70" i="1"/>
  <c r="D76" i="1"/>
  <c r="D13" i="1"/>
  <c r="D52" i="1"/>
  <c r="G48" i="1" l="1"/>
  <c r="G98" i="1" s="1"/>
  <c r="E48" i="1"/>
  <c r="E98" i="1" s="1"/>
  <c r="H48" i="1"/>
  <c r="H98" i="1" s="1"/>
  <c r="F48" i="1"/>
  <c r="F98" i="1" s="1"/>
  <c r="D96" i="1"/>
  <c r="S98" i="1"/>
  <c r="R99" i="1" s="1"/>
  <c r="P72" i="1"/>
  <c r="P98" i="1"/>
  <c r="X99" i="1"/>
  <c r="D70" i="1"/>
  <c r="L49" i="1"/>
  <c r="S72" i="1"/>
  <c r="D46" i="1"/>
  <c r="W72" i="1"/>
  <c r="L72" i="1"/>
  <c r="Y72" i="1"/>
  <c r="R72" i="1"/>
  <c r="O72" i="1"/>
  <c r="Q72" i="1"/>
  <c r="V72" i="1"/>
  <c r="I72" i="1"/>
  <c r="J98" i="1"/>
  <c r="K98" i="1"/>
  <c r="N98" i="1"/>
  <c r="M98" i="1"/>
  <c r="L98" i="1"/>
  <c r="T72" i="1"/>
  <c r="I98" i="1"/>
  <c r="K72" i="1"/>
  <c r="X72" i="1"/>
  <c r="M72" i="1"/>
  <c r="U72" i="1"/>
  <c r="N72" i="1"/>
  <c r="Z72" i="1"/>
  <c r="J72" i="1"/>
  <c r="X49" i="1"/>
  <c r="D27" i="1"/>
  <c r="R49" i="1"/>
  <c r="D48" i="1" l="1"/>
  <c r="D98" i="1" s="1"/>
  <c r="L99" i="1"/>
  <c r="G72" i="1"/>
  <c r="R73" i="1"/>
  <c r="X73" i="1"/>
  <c r="H72" i="1"/>
  <c r="C98" i="1"/>
  <c r="F72" i="1"/>
  <c r="C72" i="1"/>
  <c r="L73" i="1"/>
  <c r="E72" i="1"/>
  <c r="D72" i="1" l="1"/>
</calcChain>
</file>

<file path=xl/sharedStrings.xml><?xml version="1.0" encoding="utf-8"?>
<sst xmlns="http://schemas.openxmlformats.org/spreadsheetml/2006/main" count="181" uniqueCount="100">
  <si>
    <t>Lp.</t>
  </si>
  <si>
    <t>Nazwa przedmiotu</t>
  </si>
  <si>
    <t>Liczba egz.</t>
  </si>
  <si>
    <t>Ogólna liczba godzin</t>
  </si>
  <si>
    <t>RAZEM</t>
  </si>
  <si>
    <t>w tym:</t>
  </si>
  <si>
    <t>Liczba godzin semestralnie</t>
  </si>
  <si>
    <t>wykłady</t>
  </si>
  <si>
    <t>ćwiczenia</t>
  </si>
  <si>
    <t>laboratoria</t>
  </si>
  <si>
    <t>projekty</t>
  </si>
  <si>
    <t>ECTS</t>
  </si>
  <si>
    <t>E</t>
  </si>
  <si>
    <t>I</t>
  </si>
  <si>
    <t>II</t>
  </si>
  <si>
    <t>III</t>
  </si>
  <si>
    <t>W</t>
  </si>
  <si>
    <t>C</t>
  </si>
  <si>
    <t>L</t>
  </si>
  <si>
    <t>P</t>
  </si>
  <si>
    <r>
      <rPr>
        <sz val="16"/>
        <rFont val="Arial CE"/>
        <charset val="238"/>
      </rPr>
      <t>Blok A</t>
    </r>
    <r>
      <rPr>
        <b/>
        <sz val="16"/>
        <rFont val="Arial CE"/>
        <charset val="238"/>
      </rPr>
      <t xml:space="preserve">  - Przedmioty ogólne</t>
    </r>
  </si>
  <si>
    <t>Język obcy</t>
  </si>
  <si>
    <t>Razem w bloku A</t>
  </si>
  <si>
    <t>Seminarium dyplomowe</t>
  </si>
  <si>
    <t>Przygotowanie pracy dyplomowej</t>
  </si>
  <si>
    <t>Przedmiot obieralny 4</t>
  </si>
  <si>
    <t>WYDZIAŁ INŻYNIERII MECHANICZNEJ</t>
  </si>
  <si>
    <t>Praca przejściowa</t>
  </si>
  <si>
    <t>PLAN  STUDIÓW</t>
  </si>
  <si>
    <t>Z</t>
  </si>
  <si>
    <t>Razem w bloku B</t>
  </si>
  <si>
    <t>Przedmiot obieralny 5</t>
  </si>
  <si>
    <t>Negocjacje w biznesie</t>
  </si>
  <si>
    <t>Zarządzanie zespołem pracowniczym</t>
  </si>
  <si>
    <t>Wyszukiwanie literatury naukowej</t>
  </si>
  <si>
    <t>Język angielski</t>
  </si>
  <si>
    <t>Język niemiecki</t>
  </si>
  <si>
    <t>Seminarium przeddyplomowe</t>
  </si>
  <si>
    <t>Rygor</t>
  </si>
  <si>
    <t>Dla naboru:</t>
  </si>
  <si>
    <t>Rozdział zajęć na semestry</t>
  </si>
  <si>
    <t>0</t>
  </si>
  <si>
    <t>Przedmiot obieralny 1 (humanistyczny / społeczny)</t>
  </si>
  <si>
    <t>Przedmiot obieralny 2 (humanistyczny / społeczny)</t>
  </si>
  <si>
    <r>
      <t xml:space="preserve">Studia  </t>
    </r>
    <r>
      <rPr>
        <b/>
        <sz val="18"/>
        <rFont val="Arial"/>
        <family val="2"/>
        <charset val="238"/>
      </rPr>
      <t>STACJONARNE,</t>
    </r>
    <r>
      <rPr>
        <sz val="18"/>
        <rFont val="Arial"/>
        <family val="2"/>
        <charset val="238"/>
      </rPr>
      <t xml:space="preserve"> II stopnia - 3 semestralne</t>
    </r>
  </si>
  <si>
    <r>
      <t>Kierunek:</t>
    </r>
    <r>
      <rPr>
        <b/>
        <sz val="22"/>
        <color theme="6" tint="-0.249977111117893"/>
        <rFont val="Arial"/>
        <family val="2"/>
        <charset val="238"/>
      </rPr>
      <t xml:space="preserve"> </t>
    </r>
    <r>
      <rPr>
        <b/>
        <sz val="22"/>
        <color theme="5" tint="-0.499984740745262"/>
        <rFont val="Arial"/>
        <family val="2"/>
        <charset val="238"/>
      </rPr>
      <t>MECHATRONIKA</t>
    </r>
  </si>
  <si>
    <t>Zarządzanie czasem</t>
  </si>
  <si>
    <t>Koncepcje zarządzania nowoczesnym przedsiębiorstwem</t>
  </si>
  <si>
    <t>Metodologia prowadzenia prac badawczo-rozwojowych</t>
  </si>
  <si>
    <r>
      <t xml:space="preserve">Blok B - </t>
    </r>
    <r>
      <rPr>
        <b/>
        <sz val="16"/>
        <rFont val="Arial CE"/>
        <charset val="238"/>
      </rPr>
      <t>Przedmioty podstawowe</t>
    </r>
  </si>
  <si>
    <t>Teoria sterowania</t>
  </si>
  <si>
    <t>Modelowanie urządzeń mechatronicznych</t>
  </si>
  <si>
    <t>Wspomaganie komputerowe zagadnień inżynierskich</t>
  </si>
  <si>
    <t>Razem: A+B+C</t>
  </si>
  <si>
    <t>Razem w bloku C</t>
  </si>
  <si>
    <r>
      <t>Blok D1 - Przedmioty specjalności:</t>
    </r>
    <r>
      <rPr>
        <b/>
        <sz val="16"/>
        <rFont val="Arial CE"/>
        <charset val="238"/>
      </rPr>
      <t xml:space="preserve"> </t>
    </r>
    <r>
      <rPr>
        <b/>
        <sz val="16"/>
        <color theme="5" tint="-0.499984740745262"/>
        <rFont val="Arial CE"/>
        <charset val="238"/>
      </rPr>
      <t xml:space="preserve"> Konstrukcje i sterowanie urządzeń mechatronicznych</t>
    </r>
  </si>
  <si>
    <t>Konstrukcja obrabiarek i robotów</t>
  </si>
  <si>
    <t>Przemysł 4.0</t>
  </si>
  <si>
    <t>Konstrukcja napedów płynowych</t>
  </si>
  <si>
    <r>
      <t xml:space="preserve">Razem: </t>
    </r>
    <r>
      <rPr>
        <b/>
        <sz val="16"/>
        <color theme="5" tint="-0.499984740745262"/>
        <rFont val="Arial CE"/>
        <charset val="238"/>
      </rPr>
      <t>Konstrukcje i sterowanie urządzeń mechatronicznych</t>
    </r>
  </si>
  <si>
    <t>Urządzenia sterowane numerycznie</t>
  </si>
  <si>
    <t>Bezpieczeństwo maszyn i urządzeń</t>
  </si>
  <si>
    <t>Automatyczne układy transportu bliskiego</t>
  </si>
  <si>
    <t>Urządzenia bezzałogowe i transportu osobistego</t>
  </si>
  <si>
    <t>Cyfrowe przetwarzanie sygnałów</t>
  </si>
  <si>
    <t>Programowanie obrabiarek</t>
  </si>
  <si>
    <t>Zaawansowane metody obróbki ubytkowej i techniki przyrostowe</t>
  </si>
  <si>
    <t>Optymalizacja konstrukcji mechatronicznych</t>
  </si>
  <si>
    <t>Roboty przemysłowe</t>
  </si>
  <si>
    <t>Systemy SCADA i sieci przemysłowe</t>
  </si>
  <si>
    <t>Informatyka przemysłowa</t>
  </si>
  <si>
    <r>
      <t xml:space="preserve">Blok C - </t>
    </r>
    <r>
      <rPr>
        <b/>
        <sz val="16"/>
        <rFont val="Arial CE"/>
        <charset val="238"/>
      </rPr>
      <t>Przedmioty kierunkowe</t>
    </r>
  </si>
  <si>
    <r>
      <t>Blok D2 - Przedmioty specjalności:</t>
    </r>
    <r>
      <rPr>
        <b/>
        <sz val="16"/>
        <rFont val="Arial CE"/>
        <charset val="238"/>
      </rPr>
      <t xml:space="preserve"> </t>
    </r>
    <r>
      <rPr>
        <b/>
        <sz val="16"/>
        <color rgb="FF7030A0"/>
        <rFont val="Arial CE"/>
        <charset val="238"/>
      </rPr>
      <t xml:space="preserve"> </t>
    </r>
    <r>
      <rPr>
        <b/>
        <sz val="16"/>
        <color theme="5" tint="-0.499984740745262"/>
        <rFont val="Arial CE"/>
        <charset val="238"/>
      </rPr>
      <t>Projektowanie mechatroniczne maszyn i pojazdów</t>
    </r>
  </si>
  <si>
    <r>
      <t xml:space="preserve">Razem: </t>
    </r>
    <r>
      <rPr>
        <b/>
        <sz val="16"/>
        <color theme="5" tint="-0.499984740745262"/>
        <rFont val="Arial CE"/>
        <charset val="238"/>
      </rPr>
      <t>Projektowanie mechatroniczne maszyn i pojazdów</t>
    </r>
  </si>
  <si>
    <t>Razem w bloku D2</t>
  </si>
  <si>
    <t>Projektowanie zespołów podwozi pojazdów</t>
  </si>
  <si>
    <t>Projektowanie prototypów i stanowisk badawczych</t>
  </si>
  <si>
    <t>Mobilne maszyny robocze</t>
  </si>
  <si>
    <t>Certyfikacja maszyn i pojazdów</t>
  </si>
  <si>
    <t>Mechatroniczne sterowanie układami pojazdów</t>
  </si>
  <si>
    <t>Elementy Przemysłu 4.0</t>
  </si>
  <si>
    <t>Symulacje komputerowe w badaniach maszyn i pojazdów</t>
  </si>
  <si>
    <t>Modelowanie i symulacja ruchu pojazdów</t>
  </si>
  <si>
    <t>Zaawansowane modelowanie geometryczne</t>
  </si>
  <si>
    <t>Nadzorowanie i dynamika maszyn</t>
  </si>
  <si>
    <t>Zastosowanie materiałów i metod inteligentnych</t>
  </si>
  <si>
    <t>Układy elektroniczne</t>
  </si>
  <si>
    <t>Programowanie mikrokontrolerów 32-bitowych</t>
  </si>
  <si>
    <t>Programowanie systemów sterowania w mechatronice</t>
  </si>
  <si>
    <t>Zarządzanie dla inżynierów</t>
  </si>
  <si>
    <t>Analiza wytrzymałościowa konstrukcji mechanicznych</t>
  </si>
  <si>
    <t>Modelowanie i symulacje układów mechanicznych</t>
  </si>
  <si>
    <t>Wizja maszynowa</t>
  </si>
  <si>
    <t>Systemy wbudowane</t>
  </si>
  <si>
    <t>Zaawansowane metody projektowania maszyn</t>
  </si>
  <si>
    <t>Język polski</t>
  </si>
  <si>
    <t>Podstawowe szkolenie z zakresu BHP</t>
  </si>
  <si>
    <t>Przedmiot obieralny 3</t>
  </si>
  <si>
    <t>Razem w bloku D1</t>
  </si>
  <si>
    <r>
      <t xml:space="preserve">Liczba godzin zajęć w programie studiów drugiego stopnia kierunku </t>
    </r>
    <r>
      <rPr>
        <b/>
        <sz val="14"/>
        <rFont val="Arial CE"/>
        <charset val="238"/>
      </rPr>
      <t>mechatronika: 1203 godzin</t>
    </r>
    <r>
      <rPr>
        <sz val="14"/>
        <rFont val="Arial CE"/>
        <charset val="238"/>
      </rPr>
      <t xml:space="preserve"> (w tym 1191 godzin w planie studiów i 12 godzin w formie egzaminów)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</si>
</sst>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b/>
      <sz val="26"/>
      <name val="Bookman Old Style"/>
      <family val="1"/>
      <charset val="238"/>
    </font>
    <font>
      <b/>
      <sz val="24"/>
      <color rgb="FF002060"/>
      <name val="Arial"/>
      <family val="2"/>
      <charset val="238"/>
    </font>
    <font>
      <b/>
      <sz val="24"/>
      <name val="Bookman Old Style"/>
      <family val="1"/>
      <charset val="238"/>
    </font>
    <font>
      <sz val="10"/>
      <name val="Arial"/>
      <family val="2"/>
      <charset val="238"/>
    </font>
    <font>
      <b/>
      <sz val="28"/>
      <name val="Bookman Old Style"/>
      <family val="1"/>
      <charset val="238"/>
    </font>
    <font>
      <sz val="14"/>
      <name val="Arial CE"/>
      <charset val="238"/>
    </font>
    <font>
      <b/>
      <sz val="12"/>
      <name val="Arial CE"/>
      <family val="2"/>
      <charset val="238"/>
    </font>
    <font>
      <b/>
      <sz val="12"/>
      <color theme="9" tint="-0.249977111117893"/>
      <name val="Arial CE"/>
      <charset val="238"/>
    </font>
    <font>
      <b/>
      <sz val="20"/>
      <name val="Arial CE"/>
      <charset val="238"/>
    </font>
    <font>
      <b/>
      <sz val="14"/>
      <name val="Arial CE"/>
      <charset val="238"/>
    </font>
    <font>
      <sz val="14"/>
      <color theme="9" tint="-0.249977111117893"/>
      <name val="Arial CE"/>
      <family val="2"/>
      <charset val="238"/>
    </font>
    <font>
      <b/>
      <sz val="16"/>
      <name val="ZurichCnEU"/>
      <charset val="238"/>
    </font>
    <font>
      <b/>
      <sz val="12"/>
      <name val="Arial CE"/>
      <charset val="238"/>
    </font>
    <font>
      <i/>
      <sz val="14"/>
      <name val="Arial CE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4"/>
      <color rgb="FFC00000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0"/>
      <name val="Arial CE"/>
      <family val="2"/>
      <charset val="238"/>
    </font>
    <font>
      <sz val="18"/>
      <name val="ZurichCnEU"/>
      <charset val="238"/>
    </font>
    <font>
      <b/>
      <sz val="18"/>
      <name val="ZurichCnEU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6"/>
      <color theme="5" tint="-0.499984740745262"/>
      <name val="Arial CE"/>
      <charset val="238"/>
    </font>
    <font>
      <sz val="12"/>
      <color rgb="FFFF0000"/>
      <name val="Arial CE"/>
      <charset val="238"/>
    </font>
    <font>
      <sz val="12"/>
      <color rgb="FFFF0000"/>
      <name val="Arial CE"/>
      <family val="2"/>
      <charset val="238"/>
    </font>
    <font>
      <sz val="10"/>
      <name val="Arial"/>
      <family val="2"/>
      <charset val="238"/>
    </font>
    <font>
      <b/>
      <sz val="16"/>
      <color rgb="FF7030A0"/>
      <name val="Arial CE"/>
      <charset val="238"/>
    </font>
    <font>
      <sz val="18"/>
      <color theme="0" tint="-0.499984740745262"/>
      <name val="ZurichCnEU"/>
      <charset val="238"/>
    </font>
    <font>
      <sz val="16"/>
      <color theme="0" tint="-0.499984740745262"/>
      <name val="ZurichCnEU"/>
      <charset val="238"/>
    </font>
    <font>
      <b/>
      <sz val="14"/>
      <color theme="0" tint="-0.499984740745262"/>
      <name val="ZurichCnEU"/>
      <charset val="238"/>
    </font>
    <font>
      <b/>
      <sz val="22"/>
      <color theme="3"/>
      <name val="Arial"/>
      <family val="2"/>
      <charset val="238"/>
    </font>
    <font>
      <sz val="22"/>
      <name val="Arial"/>
      <family val="2"/>
      <charset val="238"/>
    </font>
    <font>
      <b/>
      <sz val="22"/>
      <color theme="6" tint="-0.249977111117893"/>
      <name val="Arial"/>
      <family val="2"/>
      <charset val="238"/>
    </font>
    <font>
      <sz val="18"/>
      <name val="Arial"/>
      <family val="2"/>
      <charset val="238"/>
    </font>
    <font>
      <b/>
      <sz val="18"/>
      <name val="Arial"/>
      <family val="2"/>
      <charset val="238"/>
    </font>
    <font>
      <sz val="28"/>
      <color theme="3"/>
      <name val="SquareSlab711MdEU"/>
      <charset val="238"/>
    </font>
    <font>
      <b/>
      <sz val="22"/>
      <color theme="5" tint="-0.499984740745262"/>
      <name val="Arial"/>
      <family val="2"/>
      <charset val="238"/>
    </font>
    <font>
      <sz val="12"/>
      <color rgb="FFFF0000"/>
      <name val="Arial"/>
      <family val="2"/>
      <charset val="238"/>
    </font>
    <font>
      <sz val="11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ashed">
        <color auto="1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</borders>
  <cellStyleXfs count="22">
    <xf numFmtId="0" fontId="0" fillId="0" borderId="0"/>
    <xf numFmtId="0" fontId="9" fillId="0" borderId="0"/>
    <xf numFmtId="0" fontId="3" fillId="2" borderId="0"/>
    <xf numFmtId="0" fontId="9" fillId="0" borderId="0"/>
    <xf numFmtId="0" fontId="3" fillId="0" borderId="0"/>
    <xf numFmtId="0" fontId="9" fillId="0" borderId="0"/>
    <xf numFmtId="0" fontId="2" fillId="0" borderId="0"/>
    <xf numFmtId="0" fontId="34" fillId="0" borderId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2">
    <xf numFmtId="0" fontId="0" fillId="0" borderId="0" xfId="0"/>
    <xf numFmtId="0" fontId="5" fillId="0" borderId="2" xfId="0" applyFont="1" applyBorder="1"/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vertical="center" indent="2"/>
    </xf>
    <xf numFmtId="0" fontId="8" fillId="0" borderId="2" xfId="0" applyFont="1" applyBorder="1" applyAlignment="1">
      <alignment vertical="center"/>
    </xf>
    <xf numFmtId="0" fontId="5" fillId="0" borderId="0" xfId="0" applyFont="1"/>
    <xf numFmtId="0" fontId="4" fillId="0" borderId="0" xfId="0" applyFont="1" applyBorder="1"/>
    <xf numFmtId="0" fontId="6" fillId="0" borderId="0" xfId="0" applyFont="1" applyBorder="1" applyAlignment="1">
      <alignment vertical="center"/>
    </xf>
    <xf numFmtId="0" fontId="5" fillId="0" borderId="0" xfId="0" applyFont="1" applyBorder="1"/>
    <xf numFmtId="0" fontId="8" fillId="0" borderId="0" xfId="0" applyFont="1" applyBorder="1" applyAlignment="1">
      <alignment vertical="center"/>
    </xf>
    <xf numFmtId="0" fontId="5" fillId="0" borderId="5" xfId="0" applyFont="1" applyBorder="1"/>
    <xf numFmtId="0" fontId="12" fillId="0" borderId="4" xfId="0" applyFont="1" applyBorder="1"/>
    <xf numFmtId="0" fontId="13" fillId="0" borderId="0" xfId="0" applyFont="1" applyBorder="1"/>
    <xf numFmtId="0" fontId="11" fillId="0" borderId="0" xfId="1" applyFont="1" applyBorder="1" applyAlignment="1">
      <alignment horizontal="right" vertical="center"/>
    </xf>
    <xf numFmtId="0" fontId="14" fillId="0" borderId="0" xfId="1" applyFont="1" applyBorder="1" applyAlignment="1"/>
    <xf numFmtId="0" fontId="0" fillId="0" borderId="0" xfId="0" applyBorder="1"/>
    <xf numFmtId="0" fontId="16" fillId="0" borderId="0" xfId="0" applyFont="1" applyBorder="1" applyAlignment="1">
      <alignment horizontal="left"/>
    </xf>
    <xf numFmtId="0" fontId="16" fillId="0" borderId="0" xfId="0" applyFont="1" applyBorder="1"/>
    <xf numFmtId="0" fontId="18" fillId="0" borderId="11" xfId="2" applyFont="1" applyFill="1" applyBorder="1" applyAlignment="1">
      <alignment horizontal="center" vertical="center"/>
    </xf>
    <xf numFmtId="0" fontId="15" fillId="0" borderId="12" xfId="2" applyFont="1" applyFill="1" applyBorder="1" applyAlignment="1">
      <alignment horizontal="center" vertical="center"/>
    </xf>
    <xf numFmtId="0" fontId="18" fillId="0" borderId="13" xfId="2" applyFont="1" applyFill="1" applyBorder="1" applyAlignment="1">
      <alignment horizontal="center" vertical="center"/>
    </xf>
    <xf numFmtId="0" fontId="5" fillId="2" borderId="0" xfId="2" applyFont="1"/>
    <xf numFmtId="0" fontId="20" fillId="0" borderId="16" xfId="2" applyFont="1" applyFill="1" applyBorder="1" applyAlignment="1">
      <alignment vertical="center"/>
    </xf>
    <xf numFmtId="0" fontId="11" fillId="0" borderId="16" xfId="2" applyFont="1" applyFill="1" applyBorder="1" applyAlignment="1">
      <alignment horizontal="center" vertical="center"/>
    </xf>
    <xf numFmtId="0" fontId="20" fillId="0" borderId="17" xfId="2" applyFont="1" applyFill="1" applyBorder="1" applyAlignment="1">
      <alignment vertical="center"/>
    </xf>
    <xf numFmtId="0" fontId="5" fillId="2" borderId="0" xfId="2" applyFont="1" applyAlignment="1">
      <alignment horizontal="center" vertical="center"/>
    </xf>
    <xf numFmtId="0" fontId="23" fillId="7" borderId="22" xfId="0" applyFont="1" applyFill="1" applyBorder="1" applyAlignment="1">
      <alignment horizontal="left" vertical="center" indent="1"/>
    </xf>
    <xf numFmtId="0" fontId="12" fillId="0" borderId="22" xfId="0" applyFont="1" applyFill="1" applyBorder="1" applyAlignment="1">
      <alignment vertical="center"/>
    </xf>
    <xf numFmtId="0" fontId="25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vertical="center"/>
    </xf>
    <xf numFmtId="0" fontId="24" fillId="7" borderId="21" xfId="0" applyFont="1" applyFill="1" applyBorder="1" applyAlignment="1">
      <alignment horizontal="left" vertical="center" indent="1"/>
    </xf>
    <xf numFmtId="0" fontId="25" fillId="0" borderId="0" xfId="0" applyFont="1"/>
    <xf numFmtId="0" fontId="26" fillId="2" borderId="0" xfId="2" applyFont="1" applyAlignment="1">
      <alignment horizontal="center" vertical="center"/>
    </xf>
    <xf numFmtId="0" fontId="27" fillId="2" borderId="0" xfId="2" applyFont="1"/>
    <xf numFmtId="0" fontId="4" fillId="0" borderId="0" xfId="0" applyFont="1"/>
    <xf numFmtId="0" fontId="28" fillId="8" borderId="7" xfId="0" applyFont="1" applyFill="1" applyBorder="1" applyAlignment="1">
      <alignment vertical="center"/>
    </xf>
    <xf numFmtId="0" fontId="30" fillId="0" borderId="4" xfId="0" applyFont="1" applyBorder="1"/>
    <xf numFmtId="0" fontId="30" fillId="0" borderId="0" xfId="0" applyFont="1" applyBorder="1"/>
    <xf numFmtId="0" fontId="30" fillId="0" borderId="27" xfId="0" applyFont="1" applyBorder="1"/>
    <xf numFmtId="0" fontId="30" fillId="0" borderId="28" xfId="0" applyFont="1" applyBorder="1" applyAlignment="1">
      <alignment horizontal="centerContinuous"/>
    </xf>
    <xf numFmtId="0" fontId="30" fillId="0" borderId="29" xfId="0" applyFont="1" applyBorder="1"/>
    <xf numFmtId="0" fontId="30" fillId="0" borderId="30" xfId="0" applyFont="1" applyBorder="1"/>
    <xf numFmtId="0" fontId="30" fillId="0" borderId="31" xfId="0" applyFont="1" applyBorder="1"/>
    <xf numFmtId="0" fontId="15" fillId="0" borderId="24" xfId="2" applyFont="1" applyFill="1" applyBorder="1" applyAlignment="1">
      <alignment horizontal="center"/>
    </xf>
    <xf numFmtId="0" fontId="15" fillId="0" borderId="16" xfId="2" applyFont="1" applyFill="1" applyBorder="1" applyAlignment="1">
      <alignment horizontal="left"/>
    </xf>
    <xf numFmtId="3" fontId="15" fillId="0" borderId="16" xfId="2" applyNumberFormat="1" applyFont="1" applyFill="1" applyBorder="1" applyAlignment="1">
      <alignment horizontal="center"/>
    </xf>
    <xf numFmtId="0" fontId="15" fillId="0" borderId="16" xfId="2" applyFont="1" applyFill="1" applyBorder="1" applyAlignment="1">
      <alignment horizontal="center"/>
    </xf>
    <xf numFmtId="1" fontId="15" fillId="0" borderId="16" xfId="2" applyNumberFormat="1" applyFont="1" applyFill="1" applyBorder="1" applyAlignment="1">
      <alignment horizontal="center"/>
    </xf>
    <xf numFmtId="0" fontId="15" fillId="0" borderId="17" xfId="2" applyFont="1" applyFill="1" applyBorder="1" applyAlignment="1">
      <alignment horizontal="center"/>
    </xf>
    <xf numFmtId="0" fontId="30" fillId="0" borderId="11" xfId="0" applyFont="1" applyBorder="1"/>
    <xf numFmtId="0" fontId="30" fillId="0" borderId="11" xfId="0" applyFont="1" applyBorder="1" applyAlignment="1">
      <alignment horizontal="centerContinuous"/>
    </xf>
    <xf numFmtId="0" fontId="30" fillId="0" borderId="13" xfId="0" applyFont="1" applyBorder="1"/>
    <xf numFmtId="0" fontId="4" fillId="0" borderId="32" xfId="0" applyFont="1" applyBorder="1"/>
    <xf numFmtId="0" fontId="4" fillId="0" borderId="33" xfId="0" applyFont="1" applyBorder="1"/>
    <xf numFmtId="0" fontId="4" fillId="0" borderId="33" xfId="0" applyFont="1" applyBorder="1" applyAlignment="1">
      <alignment horizontal="center"/>
    </xf>
    <xf numFmtId="0" fontId="4" fillId="0" borderId="34" xfId="0" applyFont="1" applyBorder="1"/>
    <xf numFmtId="0" fontId="33" fillId="9" borderId="2" xfId="0" applyFont="1" applyFill="1" applyBorder="1" applyAlignment="1">
      <alignment horizontal="right"/>
    </xf>
    <xf numFmtId="0" fontId="32" fillId="9" borderId="2" xfId="0" applyFont="1" applyFill="1" applyBorder="1"/>
    <xf numFmtId="0" fontId="5" fillId="9" borderId="2" xfId="0" applyFont="1" applyFill="1" applyBorder="1"/>
    <xf numFmtId="0" fontId="6" fillId="9" borderId="2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4" xfId="0" applyFont="1" applyBorder="1"/>
    <xf numFmtId="0" fontId="4" fillId="0" borderId="0" xfId="0" applyFont="1" applyBorder="1" applyAlignment="1">
      <alignment vertical="center"/>
    </xf>
    <xf numFmtId="0" fontId="20" fillId="0" borderId="16" xfId="2" applyFont="1" applyFill="1" applyBorder="1" applyAlignment="1">
      <alignment horizontal="left" vertical="center"/>
    </xf>
    <xf numFmtId="0" fontId="5" fillId="2" borderId="11" xfId="2" applyFont="1" applyBorder="1"/>
    <xf numFmtId="0" fontId="0" fillId="0" borderId="25" xfId="2" applyFont="1" applyFill="1" applyBorder="1" applyAlignment="1">
      <alignment horizontal="center" vertical="center"/>
    </xf>
    <xf numFmtId="0" fontId="20" fillId="0" borderId="41" xfId="2" applyFont="1" applyFill="1" applyBorder="1" applyAlignment="1">
      <alignment horizontal="center" vertical="center"/>
    </xf>
    <xf numFmtId="0" fontId="20" fillId="0" borderId="16" xfId="2" applyFont="1" applyFill="1" applyBorder="1" applyAlignment="1">
      <alignment horizontal="center" vertical="center"/>
    </xf>
    <xf numFmtId="0" fontId="26" fillId="2" borderId="26" xfId="2" applyFont="1" applyBorder="1" applyAlignment="1">
      <alignment horizontal="center" vertical="center"/>
    </xf>
    <xf numFmtId="0" fontId="36" fillId="2" borderId="42" xfId="2" applyFont="1" applyBorder="1" applyAlignment="1">
      <alignment horizontal="left" vertical="center" wrapText="1"/>
    </xf>
    <xf numFmtId="0" fontId="26" fillId="2" borderId="4" xfId="2" applyFont="1" applyBorder="1" applyAlignment="1">
      <alignment horizontal="center" vertical="center"/>
    </xf>
    <xf numFmtId="0" fontId="26" fillId="2" borderId="37" xfId="2" applyFont="1" applyBorder="1" applyAlignment="1">
      <alignment horizontal="left" vertical="center" wrapText="1" indent="1"/>
    </xf>
    <xf numFmtId="0" fontId="26" fillId="2" borderId="37" xfId="2" applyFont="1" applyBorder="1" applyAlignment="1">
      <alignment horizontal="left" vertical="center" indent="1"/>
    </xf>
    <xf numFmtId="0" fontId="26" fillId="2" borderId="14" xfId="2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6" xfId="1" applyFont="1" applyBorder="1" applyAlignment="1">
      <alignment horizontal="left" vertical="center"/>
    </xf>
    <xf numFmtId="0" fontId="30" fillId="0" borderId="0" xfId="0" applyFont="1" applyBorder="1" applyAlignment="1">
      <alignment horizontal="centerContinuous"/>
    </xf>
    <xf numFmtId="0" fontId="30" fillId="0" borderId="5" xfId="0" applyFont="1" applyBorder="1"/>
    <xf numFmtId="0" fontId="11" fillId="2" borderId="36" xfId="2" applyFont="1" applyBorder="1" applyAlignment="1">
      <alignment horizontal="left" vertical="center" indent="1"/>
    </xf>
    <xf numFmtId="0" fontId="39" fillId="0" borderId="1" xfId="0" applyFont="1" applyBorder="1"/>
    <xf numFmtId="0" fontId="4" fillId="0" borderId="7" xfId="0" applyFont="1" applyBorder="1"/>
    <xf numFmtId="0" fontId="10" fillId="0" borderId="0" xfId="0" applyFont="1" applyBorder="1" applyAlignment="1"/>
    <xf numFmtId="0" fontId="26" fillId="2" borderId="43" xfId="2" applyFont="1" applyBorder="1" applyAlignment="1">
      <alignment horizontal="center" vertical="center"/>
    </xf>
    <xf numFmtId="0" fontId="26" fillId="2" borderId="45" xfId="2" applyFont="1" applyBorder="1" applyAlignment="1">
      <alignment horizontal="center" vertical="center"/>
    </xf>
    <xf numFmtId="0" fontId="26" fillId="2" borderId="47" xfId="2" applyFont="1" applyBorder="1" applyAlignment="1">
      <alignment horizontal="left" vertical="center"/>
    </xf>
    <xf numFmtId="0" fontId="26" fillId="2" borderId="48" xfId="2" applyFont="1" applyBorder="1" applyAlignment="1">
      <alignment horizontal="center" vertical="center"/>
    </xf>
    <xf numFmtId="0" fontId="26" fillId="2" borderId="49" xfId="2" applyFont="1" applyBorder="1" applyAlignment="1">
      <alignment horizontal="left" vertical="center" wrapText="1" indent="1"/>
    </xf>
    <xf numFmtId="0" fontId="26" fillId="2" borderId="50" xfId="2" applyFont="1" applyBorder="1" applyAlignment="1">
      <alignment horizontal="center" vertical="center"/>
    </xf>
    <xf numFmtId="0" fontId="36" fillId="2" borderId="51" xfId="2" applyFont="1" applyBorder="1" applyAlignment="1">
      <alignment horizontal="left" vertical="center" wrapText="1"/>
    </xf>
    <xf numFmtId="0" fontId="36" fillId="2" borderId="51" xfId="2" applyFont="1" applyBorder="1" applyAlignment="1">
      <alignment horizontal="left" vertical="center"/>
    </xf>
    <xf numFmtId="0" fontId="26" fillId="2" borderId="49" xfId="2" applyFont="1" applyBorder="1" applyAlignment="1">
      <alignment horizontal="left" vertical="center" indent="1"/>
    </xf>
    <xf numFmtId="0" fontId="20" fillId="6" borderId="62" xfId="2" applyFont="1" applyFill="1" applyBorder="1" applyAlignment="1">
      <alignment horizontal="center" vertical="center"/>
    </xf>
    <xf numFmtId="0" fontId="20" fillId="6" borderId="61" xfId="2" applyFont="1" applyFill="1" applyBorder="1" applyAlignment="1">
      <alignment horizontal="center" vertical="center"/>
    </xf>
    <xf numFmtId="0" fontId="26" fillId="5" borderId="63" xfId="2" applyFont="1" applyFill="1" applyBorder="1" applyAlignment="1">
      <alignment horizontal="center" vertical="center"/>
    </xf>
    <xf numFmtId="0" fontId="26" fillId="3" borderId="64" xfId="2" applyFont="1" applyFill="1" applyBorder="1" applyAlignment="1">
      <alignment horizontal="center" vertical="center"/>
    </xf>
    <xf numFmtId="0" fontId="26" fillId="6" borderId="64" xfId="2" applyFont="1" applyFill="1" applyBorder="1" applyAlignment="1">
      <alignment horizontal="center" vertical="center"/>
    </xf>
    <xf numFmtId="0" fontId="26" fillId="6" borderId="65" xfId="2" applyFont="1" applyFill="1" applyBorder="1" applyAlignment="1">
      <alignment horizontal="center" vertical="center"/>
    </xf>
    <xf numFmtId="0" fontId="26" fillId="5" borderId="66" xfId="2" applyFont="1" applyFill="1" applyBorder="1" applyAlignment="1">
      <alignment horizontal="center" vertical="center"/>
    </xf>
    <xf numFmtId="0" fontId="26" fillId="3" borderId="67" xfId="2" applyFont="1" applyFill="1" applyBorder="1" applyAlignment="1">
      <alignment horizontal="center" vertical="center"/>
    </xf>
    <xf numFmtId="0" fontId="26" fillId="6" borderId="67" xfId="2" applyFont="1" applyFill="1" applyBorder="1" applyAlignment="1">
      <alignment horizontal="center" vertical="center"/>
    </xf>
    <xf numFmtId="0" fontId="26" fillId="6" borderId="68" xfId="2" applyFont="1" applyFill="1" applyBorder="1" applyAlignment="1">
      <alignment horizontal="center" vertical="center"/>
    </xf>
    <xf numFmtId="0" fontId="26" fillId="5" borderId="66" xfId="2" quotePrefix="1" applyFont="1" applyFill="1" applyBorder="1" applyAlignment="1">
      <alignment horizontal="center" vertical="center"/>
    </xf>
    <xf numFmtId="0" fontId="26" fillId="3" borderId="63" xfId="2" applyFont="1" applyFill="1" applyBorder="1" applyAlignment="1">
      <alignment horizontal="center" vertical="center"/>
    </xf>
    <xf numFmtId="0" fontId="27" fillId="4" borderId="64" xfId="2" applyFont="1" applyFill="1" applyBorder="1" applyAlignment="1">
      <alignment horizontal="center" vertical="center"/>
    </xf>
    <xf numFmtId="0" fontId="26" fillId="2" borderId="64" xfId="2" applyFont="1" applyBorder="1" applyAlignment="1">
      <alignment horizontal="center" vertical="center"/>
    </xf>
    <xf numFmtId="0" fontId="26" fillId="2" borderId="65" xfId="2" applyFont="1" applyBorder="1" applyAlignment="1">
      <alignment horizontal="center" vertical="center"/>
    </xf>
    <xf numFmtId="0" fontId="26" fillId="3" borderId="66" xfId="2" applyFont="1" applyFill="1" applyBorder="1" applyAlignment="1">
      <alignment horizontal="center" vertical="center"/>
    </xf>
    <xf numFmtId="0" fontId="27" fillId="4" borderId="67" xfId="2" applyFont="1" applyFill="1" applyBorder="1" applyAlignment="1">
      <alignment horizontal="center" vertical="center"/>
    </xf>
    <xf numFmtId="0" fontId="26" fillId="2" borderId="67" xfId="2" applyFont="1" applyBorder="1" applyAlignment="1">
      <alignment horizontal="center" vertical="center"/>
    </xf>
    <xf numFmtId="0" fontId="26" fillId="2" borderId="68" xfId="2" applyFont="1" applyBorder="1" applyAlignment="1">
      <alignment horizontal="center" vertical="center"/>
    </xf>
    <xf numFmtId="0" fontId="20" fillId="0" borderId="62" xfId="2" applyFont="1" applyFill="1" applyBorder="1" applyAlignment="1">
      <alignment horizontal="center" vertical="center"/>
    </xf>
    <xf numFmtId="0" fontId="20" fillId="0" borderId="61" xfId="2" applyFont="1" applyFill="1" applyBorder="1" applyAlignment="1">
      <alignment horizontal="center" vertical="center"/>
    </xf>
    <xf numFmtId="0" fontId="20" fillId="6" borderId="69" xfId="2" applyFont="1" applyFill="1" applyBorder="1" applyAlignment="1">
      <alignment horizontal="center" vertical="center"/>
    </xf>
    <xf numFmtId="0" fontId="26" fillId="0" borderId="64" xfId="2" applyFont="1" applyFill="1" applyBorder="1" applyAlignment="1">
      <alignment horizontal="center" vertical="center"/>
    </xf>
    <xf numFmtId="0" fontId="26" fillId="0" borderId="65" xfId="2" applyFont="1" applyFill="1" applyBorder="1" applyAlignment="1">
      <alignment horizontal="center" vertical="center"/>
    </xf>
    <xf numFmtId="0" fontId="26" fillId="0" borderId="67" xfId="2" applyFont="1" applyFill="1" applyBorder="1" applyAlignment="1">
      <alignment horizontal="center" vertical="center"/>
    </xf>
    <xf numFmtId="0" fontId="26" fillId="0" borderId="68" xfId="2" applyFont="1" applyFill="1" applyBorder="1" applyAlignment="1">
      <alignment horizontal="center" vertical="center"/>
    </xf>
    <xf numFmtId="0" fontId="26" fillId="6" borderId="70" xfId="2" applyFont="1" applyFill="1" applyBorder="1" applyAlignment="1">
      <alignment horizontal="center" vertical="center"/>
    </xf>
    <xf numFmtId="0" fontId="26" fillId="6" borderId="71" xfId="2" applyFont="1" applyFill="1" applyBorder="1" applyAlignment="1">
      <alignment horizontal="center" vertical="center"/>
    </xf>
    <xf numFmtId="0" fontId="26" fillId="2" borderId="72" xfId="2" applyFont="1" applyBorder="1" applyAlignment="1">
      <alignment horizontal="left" vertical="center"/>
    </xf>
    <xf numFmtId="0" fontId="26" fillId="3" borderId="73" xfId="2" applyFont="1" applyFill="1" applyBorder="1" applyAlignment="1">
      <alignment horizontal="center" vertical="center"/>
    </xf>
    <xf numFmtId="0" fontId="27" fillId="4" borderId="74" xfId="2" applyFont="1" applyFill="1" applyBorder="1" applyAlignment="1">
      <alignment horizontal="center" vertical="center"/>
    </xf>
    <xf numFmtId="0" fontId="26" fillId="2" borderId="74" xfId="2" applyFont="1" applyBorder="1" applyAlignment="1">
      <alignment horizontal="center" vertical="center"/>
    </xf>
    <xf numFmtId="0" fontId="26" fillId="2" borderId="75" xfId="2" applyFont="1" applyBorder="1" applyAlignment="1">
      <alignment horizontal="center" vertical="center"/>
    </xf>
    <xf numFmtId="0" fontId="26" fillId="5" borderId="73" xfId="2" applyFont="1" applyFill="1" applyBorder="1" applyAlignment="1">
      <alignment horizontal="center" vertical="center"/>
    </xf>
    <xf numFmtId="0" fontId="26" fillId="3" borderId="74" xfId="2" applyFont="1" applyFill="1" applyBorder="1" applyAlignment="1">
      <alignment horizontal="center" vertical="center"/>
    </xf>
    <xf numFmtId="0" fontId="26" fillId="6" borderId="74" xfId="2" applyFont="1" applyFill="1" applyBorder="1" applyAlignment="1">
      <alignment horizontal="center" vertical="center"/>
    </xf>
    <xf numFmtId="0" fontId="26" fillId="6" borderId="75" xfId="2" applyFont="1" applyFill="1" applyBorder="1" applyAlignment="1">
      <alignment horizontal="center" vertical="center"/>
    </xf>
    <xf numFmtId="0" fontId="26" fillId="0" borderId="74" xfId="2" applyFont="1" applyFill="1" applyBorder="1" applyAlignment="1">
      <alignment horizontal="center" vertical="center"/>
    </xf>
    <xf numFmtId="0" fontId="26" fillId="0" borderId="75" xfId="2" applyFont="1" applyFill="1" applyBorder="1" applyAlignment="1">
      <alignment horizontal="center" vertical="center"/>
    </xf>
    <xf numFmtId="0" fontId="26" fillId="5" borderId="73" xfId="2" quotePrefix="1" applyFont="1" applyFill="1" applyBorder="1" applyAlignment="1">
      <alignment horizontal="center" vertical="center"/>
    </xf>
    <xf numFmtId="0" fontId="26" fillId="6" borderId="76" xfId="2" applyFont="1" applyFill="1" applyBorder="1" applyAlignment="1">
      <alignment horizontal="center" vertical="center"/>
    </xf>
    <xf numFmtId="0" fontId="26" fillId="2" borderId="44" xfId="2" applyFont="1" applyBorder="1" applyAlignment="1">
      <alignment horizontal="left" vertical="center"/>
    </xf>
    <xf numFmtId="3" fontId="28" fillId="8" borderId="77" xfId="0" applyNumberFormat="1" applyFont="1" applyFill="1" applyBorder="1" applyAlignment="1">
      <alignment horizontal="center" vertical="top" textRotation="90" readingOrder="1"/>
    </xf>
    <xf numFmtId="3" fontId="28" fillId="8" borderId="78" xfId="0" applyNumberFormat="1" applyFont="1" applyFill="1" applyBorder="1" applyAlignment="1">
      <alignment horizontal="center" vertical="top" textRotation="90" readingOrder="1"/>
    </xf>
    <xf numFmtId="3" fontId="28" fillId="3" borderId="79" xfId="0" applyNumberFormat="1" applyFont="1" applyFill="1" applyBorder="1" applyAlignment="1">
      <alignment horizontal="center" vertical="top" textRotation="90" readingOrder="1"/>
    </xf>
    <xf numFmtId="3" fontId="28" fillId="4" borderId="80" xfId="0" applyNumberFormat="1" applyFont="1" applyFill="1" applyBorder="1" applyAlignment="1">
      <alignment horizontal="center" vertical="top" textRotation="90" readingOrder="1"/>
    </xf>
    <xf numFmtId="3" fontId="28" fillId="5" borderId="79" xfId="0" applyNumberFormat="1" applyFont="1" applyFill="1" applyBorder="1" applyAlignment="1">
      <alignment horizontal="center" vertical="top" textRotation="90" readingOrder="1"/>
    </xf>
    <xf numFmtId="3" fontId="28" fillId="3" borderId="80" xfId="0" applyNumberFormat="1" applyFont="1" applyFill="1" applyBorder="1" applyAlignment="1">
      <alignment horizontal="center" vertical="top" textRotation="90" readingOrder="1"/>
    </xf>
    <xf numFmtId="3" fontId="28" fillId="8" borderId="81" xfId="0" applyNumberFormat="1" applyFont="1" applyFill="1" applyBorder="1" applyAlignment="1">
      <alignment horizontal="center" vertical="top" textRotation="90" readingOrder="1"/>
    </xf>
    <xf numFmtId="0" fontId="26" fillId="2" borderId="37" xfId="2" applyFont="1" applyBorder="1" applyAlignment="1">
      <alignment horizontal="left" vertical="center"/>
    </xf>
    <xf numFmtId="0" fontId="26" fillId="2" borderId="49" xfId="2" applyFont="1" applyBorder="1" applyAlignment="1">
      <alignment horizontal="left" vertical="center"/>
    </xf>
    <xf numFmtId="0" fontId="26" fillId="2" borderId="82" xfId="2" applyFont="1" applyBorder="1" applyAlignment="1">
      <alignment horizontal="center" vertical="center"/>
    </xf>
    <xf numFmtId="0" fontId="37" fillId="2" borderId="84" xfId="2" applyFont="1" applyBorder="1" applyAlignment="1">
      <alignment horizontal="left"/>
    </xf>
    <xf numFmtId="0" fontId="36" fillId="2" borderId="37" xfId="2" applyFont="1" applyBorder="1" applyAlignment="1">
      <alignment horizontal="left" vertical="center"/>
    </xf>
    <xf numFmtId="0" fontId="40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4" fillId="0" borderId="3" xfId="1" applyFont="1" applyBorder="1" applyAlignment="1">
      <alignment horizontal="right" vertical="center"/>
    </xf>
    <xf numFmtId="0" fontId="28" fillId="8" borderId="4" xfId="0" applyFont="1" applyFill="1" applyBorder="1" applyAlignment="1">
      <alignment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9" fillId="0" borderId="55" xfId="0" applyFont="1" applyFill="1" applyBorder="1" applyAlignment="1">
      <alignment horizontal="center" vertical="center"/>
    </xf>
    <xf numFmtId="0" fontId="29" fillId="0" borderId="57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7" fillId="2" borderId="83" xfId="2" applyFont="1" applyBorder="1" applyAlignment="1">
      <alignment horizontal="center"/>
    </xf>
    <xf numFmtId="3" fontId="17" fillId="3" borderId="85" xfId="2" applyNumberFormat="1" applyFont="1" applyFill="1" applyBorder="1" applyAlignment="1">
      <alignment horizontal="center"/>
    </xf>
    <xf numFmtId="3" fontId="38" fillId="4" borderId="86" xfId="2" applyNumberFormat="1" applyFont="1" applyFill="1" applyBorder="1" applyAlignment="1">
      <alignment horizontal="center"/>
    </xf>
    <xf numFmtId="3" fontId="38" fillId="0" borderId="86" xfId="2" applyNumberFormat="1" applyFont="1" applyFill="1" applyBorder="1" applyAlignment="1">
      <alignment horizontal="center"/>
    </xf>
    <xf numFmtId="3" fontId="38" fillId="0" borderId="87" xfId="2" applyNumberFormat="1" applyFont="1" applyFill="1" applyBorder="1" applyAlignment="1">
      <alignment horizontal="center"/>
    </xf>
    <xf numFmtId="0" fontId="38" fillId="5" borderId="85" xfId="2" applyFont="1" applyFill="1" applyBorder="1" applyAlignment="1">
      <alignment horizontal="center"/>
    </xf>
    <xf numFmtId="0" fontId="38" fillId="3" borderId="86" xfId="2" applyFont="1" applyFill="1" applyBorder="1" applyAlignment="1">
      <alignment horizontal="center"/>
    </xf>
    <xf numFmtId="1" fontId="38" fillId="6" borderId="86" xfId="2" applyNumberFormat="1" applyFont="1" applyFill="1" applyBorder="1" applyAlignment="1">
      <alignment horizontal="center"/>
    </xf>
    <xf numFmtId="1" fontId="38" fillId="6" borderId="87" xfId="2" applyNumberFormat="1" applyFont="1" applyFill="1" applyBorder="1" applyAlignment="1">
      <alignment horizontal="center"/>
    </xf>
    <xf numFmtId="0" fontId="38" fillId="0" borderId="86" xfId="2" applyFont="1" applyFill="1" applyBorder="1" applyAlignment="1">
      <alignment horizontal="center"/>
    </xf>
    <xf numFmtId="0" fontId="38" fillId="0" borderId="87" xfId="2" applyFont="1" applyFill="1" applyBorder="1" applyAlignment="1">
      <alignment horizontal="center"/>
    </xf>
    <xf numFmtId="0" fontId="38" fillId="6" borderId="86" xfId="2" applyFont="1" applyFill="1" applyBorder="1" applyAlignment="1">
      <alignment horizontal="center"/>
    </xf>
    <xf numFmtId="0" fontId="38" fillId="6" borderId="88" xfId="2" applyFont="1" applyFill="1" applyBorder="1" applyAlignment="1">
      <alignment horizontal="center"/>
    </xf>
    <xf numFmtId="0" fontId="24" fillId="7" borderId="24" xfId="0" applyFont="1" applyFill="1" applyBorder="1" applyAlignment="1">
      <alignment horizontal="left" vertical="center" indent="1"/>
    </xf>
    <xf numFmtId="0" fontId="23" fillId="7" borderId="16" xfId="0" applyFont="1" applyFill="1" applyBorder="1" applyAlignment="1">
      <alignment horizontal="left" vertical="center" indent="1"/>
    </xf>
    <xf numFmtId="0" fontId="12" fillId="0" borderId="16" xfId="0" applyFont="1" applyFill="1" applyBorder="1" applyAlignment="1">
      <alignment vertical="center"/>
    </xf>
    <xf numFmtId="0" fontId="25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vertical="center"/>
    </xf>
    <xf numFmtId="0" fontId="23" fillId="7" borderId="24" xfId="0" applyFont="1" applyFill="1" applyBorder="1" applyAlignment="1">
      <alignment horizontal="left" vertical="center" indent="1"/>
    </xf>
    <xf numFmtId="0" fontId="26" fillId="3" borderId="89" xfId="2" applyFont="1" applyFill="1" applyBorder="1" applyAlignment="1">
      <alignment horizontal="center" vertical="center"/>
    </xf>
    <xf numFmtId="0" fontId="26" fillId="5" borderId="89" xfId="2" quotePrefix="1" applyFont="1" applyFill="1" applyBorder="1" applyAlignment="1">
      <alignment horizontal="center" vertical="center"/>
    </xf>
    <xf numFmtId="0" fontId="26" fillId="3" borderId="90" xfId="2" applyFont="1" applyFill="1" applyBorder="1" applyAlignment="1">
      <alignment horizontal="center" vertical="center"/>
    </xf>
    <xf numFmtId="0" fontId="26" fillId="6" borderId="90" xfId="2" applyFont="1" applyFill="1" applyBorder="1" applyAlignment="1">
      <alignment horizontal="center" vertical="center"/>
    </xf>
    <xf numFmtId="0" fontId="26" fillId="6" borderId="91" xfId="2" applyFont="1" applyFill="1" applyBorder="1" applyAlignment="1">
      <alignment horizontal="center" vertical="center"/>
    </xf>
    <xf numFmtId="0" fontId="26" fillId="5" borderId="89" xfId="2" applyFont="1" applyFill="1" applyBorder="1" applyAlignment="1">
      <alignment horizontal="center" vertical="center"/>
    </xf>
    <xf numFmtId="0" fontId="26" fillId="0" borderId="90" xfId="2" applyFont="1" applyFill="1" applyBorder="1" applyAlignment="1">
      <alignment horizontal="center" vertical="center"/>
    </xf>
    <xf numFmtId="0" fontId="26" fillId="0" borderId="91" xfId="2" applyFont="1" applyFill="1" applyBorder="1" applyAlignment="1">
      <alignment horizontal="center" vertical="center"/>
    </xf>
    <xf numFmtId="0" fontId="26" fillId="6" borderId="92" xfId="2" applyFont="1" applyFill="1" applyBorder="1" applyAlignment="1">
      <alignment horizontal="center" vertical="center"/>
    </xf>
    <xf numFmtId="0" fontId="26" fillId="2" borderId="51" xfId="2" applyFont="1" applyBorder="1" applyAlignment="1">
      <alignment horizontal="left" vertical="center"/>
    </xf>
    <xf numFmtId="0" fontId="26" fillId="2" borderId="46" xfId="2" applyFont="1" applyBorder="1" applyAlignment="1">
      <alignment horizontal="left" vertical="center"/>
    </xf>
    <xf numFmtId="0" fontId="26" fillId="2" borderId="93" xfId="2" applyFont="1" applyBorder="1" applyAlignment="1">
      <alignment horizontal="left" vertical="center"/>
    </xf>
    <xf numFmtId="0" fontId="26" fillId="2" borderId="46" xfId="2" applyFont="1" applyBorder="1" applyAlignment="1">
      <alignment horizontal="left" vertical="center" wrapText="1"/>
    </xf>
    <xf numFmtId="0" fontId="47" fillId="0" borderId="0" xfId="0" applyFont="1" applyBorder="1"/>
    <xf numFmtId="0" fontId="21" fillId="0" borderId="0" xfId="0" applyFont="1" applyBorder="1" applyAlignment="1">
      <alignment horizontal="left"/>
    </xf>
    <xf numFmtId="0" fontId="26" fillId="5" borderId="63" xfId="2" quotePrefix="1" applyFont="1" applyFill="1" applyBorder="1" applyAlignment="1">
      <alignment horizontal="center" vertical="center"/>
    </xf>
    <xf numFmtId="0" fontId="26" fillId="2" borderId="0" xfId="2" applyFont="1" applyBorder="1" applyAlignment="1">
      <alignment horizontal="center" vertical="center"/>
    </xf>
    <xf numFmtId="0" fontId="26" fillId="2" borderId="94" xfId="2" applyFont="1" applyBorder="1" applyAlignment="1">
      <alignment horizontal="center" vertical="center"/>
    </xf>
    <xf numFmtId="0" fontId="46" fillId="0" borderId="0" xfId="0" applyFont="1" applyBorder="1" applyAlignment="1">
      <alignment horizontal="left" wrapText="1"/>
    </xf>
    <xf numFmtId="0" fontId="46" fillId="0" borderId="5" xfId="0" applyFont="1" applyBorder="1" applyAlignment="1">
      <alignment horizontal="left" wrapText="1"/>
    </xf>
    <xf numFmtId="0" fontId="20" fillId="0" borderId="0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15" fillId="5" borderId="59" xfId="2" applyFont="1" applyFill="1" applyBorder="1" applyAlignment="1">
      <alignment horizontal="center" vertical="center" textRotation="90"/>
    </xf>
    <xf numFmtId="0" fontId="15" fillId="5" borderId="54" xfId="2" applyFont="1" applyFill="1" applyBorder="1" applyAlignment="1">
      <alignment horizontal="center" vertical="center" textRotation="90"/>
    </xf>
    <xf numFmtId="0" fontId="15" fillId="3" borderId="60" xfId="2" applyFont="1" applyFill="1" applyBorder="1" applyAlignment="1">
      <alignment horizontal="center" vertical="center" textRotation="90"/>
    </xf>
    <xf numFmtId="0" fontId="15" fillId="3" borderId="55" xfId="2" applyFont="1" applyFill="1" applyBorder="1" applyAlignment="1">
      <alignment horizontal="center" vertical="center" textRotation="90"/>
    </xf>
    <xf numFmtId="0" fontId="14" fillId="6" borderId="18" xfId="2" applyFont="1" applyFill="1" applyBorder="1" applyAlignment="1">
      <alignment horizontal="center" vertical="center"/>
    </xf>
    <xf numFmtId="0" fontId="14" fillId="6" borderId="19" xfId="2" applyFont="1" applyFill="1" applyBorder="1" applyAlignment="1">
      <alignment horizontal="center" vertical="center"/>
    </xf>
    <xf numFmtId="0" fontId="22" fillId="6" borderId="16" xfId="2" applyFont="1" applyFill="1" applyBorder="1" applyAlignment="1">
      <alignment horizontal="center" vertical="center"/>
    </xf>
    <xf numFmtId="0" fontId="22" fillId="0" borderId="16" xfId="2" applyFont="1" applyFill="1" applyBorder="1" applyAlignment="1">
      <alignment horizontal="center" vertical="center"/>
    </xf>
    <xf numFmtId="0" fontId="22" fillId="0" borderId="39" xfId="2" applyFont="1" applyFill="1" applyBorder="1" applyAlignment="1">
      <alignment horizontal="center" vertical="center"/>
    </xf>
    <xf numFmtId="0" fontId="22" fillId="6" borderId="17" xfId="2" applyFont="1" applyFill="1" applyBorder="1" applyAlignment="1">
      <alignment horizontal="center" vertical="center"/>
    </xf>
    <xf numFmtId="0" fontId="14" fillId="0" borderId="18" xfId="2" applyFont="1" applyFill="1" applyBorder="1" applyAlignment="1">
      <alignment horizontal="center" vertical="center"/>
    </xf>
    <xf numFmtId="0" fontId="14" fillId="0" borderId="35" xfId="2" applyFont="1" applyFill="1" applyBorder="1" applyAlignment="1">
      <alignment horizontal="center" vertical="center"/>
    </xf>
    <xf numFmtId="0" fontId="14" fillId="0" borderId="6" xfId="1" applyFont="1" applyBorder="1" applyAlignment="1">
      <alignment horizontal="right" vertical="center"/>
    </xf>
    <xf numFmtId="0" fontId="15" fillId="0" borderId="9" xfId="2" applyFont="1" applyFill="1" applyBorder="1" applyAlignment="1">
      <alignment horizontal="center" vertical="center"/>
    </xf>
    <xf numFmtId="0" fontId="15" fillId="0" borderId="14" xfId="2" applyFont="1" applyFill="1" applyBorder="1" applyAlignment="1">
      <alignment horizontal="center" vertical="center"/>
    </xf>
    <xf numFmtId="0" fontId="15" fillId="0" borderId="40" xfId="2" applyFont="1" applyFill="1" applyBorder="1" applyAlignment="1">
      <alignment horizontal="center" vertical="center"/>
    </xf>
    <xf numFmtId="0" fontId="15" fillId="0" borderId="10" xfId="2" applyFont="1" applyFill="1" applyBorder="1" applyAlignment="1">
      <alignment horizontal="center" vertical="center"/>
    </xf>
    <xf numFmtId="0" fontId="15" fillId="0" borderId="15" xfId="2" applyFont="1" applyFill="1" applyBorder="1" applyAlignment="1">
      <alignment horizontal="center" vertical="center"/>
    </xf>
    <xf numFmtId="0" fontId="15" fillId="0" borderId="20" xfId="2" applyFont="1" applyFill="1" applyBorder="1" applyAlignment="1">
      <alignment horizontal="center" vertical="center"/>
    </xf>
    <xf numFmtId="0" fontId="15" fillId="3" borderId="52" xfId="2" applyFont="1" applyFill="1" applyBorder="1" applyAlignment="1">
      <alignment horizontal="center" vertical="center" textRotation="90"/>
    </xf>
    <xf numFmtId="0" fontId="15" fillId="3" borderId="53" xfId="2" applyFont="1" applyFill="1" applyBorder="1" applyAlignment="1">
      <alignment horizontal="center" vertical="center" textRotation="90"/>
    </xf>
    <xf numFmtId="0" fontId="15" fillId="3" borderId="54" xfId="2" applyFont="1" applyFill="1" applyBorder="1" applyAlignment="1">
      <alignment horizontal="center" vertical="center" textRotation="90"/>
    </xf>
    <xf numFmtId="0" fontId="15" fillId="0" borderId="11" xfId="2" applyFont="1" applyFill="1" applyBorder="1" applyAlignment="1">
      <alignment horizontal="center" vertical="center"/>
    </xf>
    <xf numFmtId="0" fontId="15" fillId="0" borderId="38" xfId="2" applyFont="1" applyFill="1" applyBorder="1" applyAlignment="1">
      <alignment horizontal="center" vertical="center"/>
    </xf>
    <xf numFmtId="0" fontId="18" fillId="4" borderId="56" xfId="2" applyFont="1" applyFill="1" applyBorder="1" applyAlignment="1">
      <alignment horizontal="center" vertical="center" textRotation="90"/>
    </xf>
    <xf numFmtId="0" fontId="18" fillId="4" borderId="55" xfId="2" applyFont="1" applyFill="1" applyBorder="1" applyAlignment="1">
      <alignment horizontal="center" vertical="center" textRotation="90"/>
    </xf>
    <xf numFmtId="0" fontId="19" fillId="0" borderId="0" xfId="2" applyFont="1" applyFill="1" applyBorder="1" applyAlignment="1">
      <alignment horizontal="center" vertical="center"/>
    </xf>
    <xf numFmtId="0" fontId="19" fillId="0" borderId="36" xfId="2" applyFont="1" applyFill="1" applyBorder="1" applyAlignment="1">
      <alignment horizontal="center" vertical="center"/>
    </xf>
    <xf numFmtId="0" fontId="21" fillId="0" borderId="56" xfId="2" quotePrefix="1" applyFont="1" applyFill="1" applyBorder="1" applyAlignment="1">
      <alignment horizontal="center" vertical="top" textRotation="90"/>
    </xf>
    <xf numFmtId="0" fontId="21" fillId="0" borderId="55" xfId="2" quotePrefix="1" applyFont="1" applyFill="1" applyBorder="1" applyAlignment="1">
      <alignment horizontal="center" vertical="top" textRotation="90"/>
    </xf>
    <xf numFmtId="0" fontId="21" fillId="0" borderId="56" xfId="2" applyFont="1" applyFill="1" applyBorder="1" applyAlignment="1">
      <alignment horizontal="center" vertical="top" textRotation="90"/>
    </xf>
    <xf numFmtId="0" fontId="21" fillId="0" borderId="55" xfId="2" applyFont="1" applyFill="1" applyBorder="1" applyAlignment="1">
      <alignment horizontal="center" vertical="top" textRotation="90"/>
    </xf>
    <xf numFmtId="0" fontId="23" fillId="8" borderId="0" xfId="0" applyFont="1" applyFill="1" applyBorder="1" applyAlignment="1">
      <alignment horizontal="left" vertical="center"/>
    </xf>
    <xf numFmtId="0" fontId="23" fillId="8" borderId="8" xfId="0" applyFont="1" applyFill="1" applyBorder="1" applyAlignment="1">
      <alignment horizontal="left" vertical="center"/>
    </xf>
    <xf numFmtId="0" fontId="21" fillId="0" borderId="58" xfId="2" applyFont="1" applyFill="1" applyBorder="1" applyAlignment="1">
      <alignment horizontal="center" vertical="top" textRotation="90"/>
    </xf>
    <xf numFmtId="0" fontId="21" fillId="0" borderId="57" xfId="2" applyFont="1" applyFill="1" applyBorder="1" applyAlignment="1">
      <alignment horizontal="center" vertical="top" textRotation="90"/>
    </xf>
  </cellXfs>
  <cellStyles count="22">
    <cellStyle name="Normalny" xfId="0" builtinId="0"/>
    <cellStyle name="Normalny 2" xfId="3" xr:uid="{00000000-0005-0000-0000-000001000000}"/>
    <cellStyle name="Normalny 3" xfId="1" xr:uid="{00000000-0005-0000-0000-000002000000}"/>
    <cellStyle name="Normalny 4" xfId="4" xr:uid="{00000000-0005-0000-0000-000003000000}"/>
    <cellStyle name="Normalny 5" xfId="5" xr:uid="{00000000-0005-0000-0000-000004000000}"/>
    <cellStyle name="Normalny 6" xfId="6" xr:uid="{00000000-0005-0000-0000-000005000000}"/>
    <cellStyle name="Normalny 6 2" xfId="12" xr:uid="{00000000-0005-0000-0000-000006000000}"/>
    <cellStyle name="Normalny 6 2 2" xfId="15" xr:uid="{00000000-0005-0000-0000-000007000000}"/>
    <cellStyle name="Normalny 6 2 2 2" xfId="21" xr:uid="{00000000-0005-0000-0000-000008000000}"/>
    <cellStyle name="Normalny 6 2 3" xfId="19" xr:uid="{00000000-0005-0000-0000-000009000000}"/>
    <cellStyle name="Normalny 6 3" xfId="11" xr:uid="{00000000-0005-0000-0000-00000A000000}"/>
    <cellStyle name="Normalny 6 3 2" xfId="18" xr:uid="{00000000-0005-0000-0000-00000B000000}"/>
    <cellStyle name="Normalny 6 4" xfId="14" xr:uid="{00000000-0005-0000-0000-00000C000000}"/>
    <cellStyle name="Normalny 6 4 2" xfId="20" xr:uid="{00000000-0005-0000-0000-00000D000000}"/>
    <cellStyle name="Normalny 6 5" xfId="10" xr:uid="{00000000-0005-0000-0000-00000E000000}"/>
    <cellStyle name="Normalny 6 5 2" xfId="17" xr:uid="{00000000-0005-0000-0000-00000F000000}"/>
    <cellStyle name="Normalny 6 6" xfId="16" xr:uid="{00000000-0005-0000-0000-000010000000}"/>
    <cellStyle name="Normalny 6 7" xfId="8" xr:uid="{00000000-0005-0000-0000-000011000000}"/>
    <cellStyle name="Normalny 7" xfId="7" xr:uid="{00000000-0005-0000-0000-000012000000}"/>
    <cellStyle name="Normalny_Kom_Dyd_Milec_I i IIst_stac_MiBM_ZiIP_MCH_RWkwiecień2008" xfId="2" xr:uid="{00000000-0005-0000-0000-000013000000}"/>
    <cellStyle name="Procentowy 2" xfId="13" xr:uid="{00000000-0005-0000-0000-000014000000}"/>
    <cellStyle name="Procentowy 3" xfId="9" xr:uid="{00000000-0005-0000-0000-000015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63498</xdr:colOff>
      <xdr:row>0</xdr:row>
      <xdr:rowOff>495299</xdr:rowOff>
    </xdr:from>
    <xdr:to>
      <xdr:col>1</xdr:col>
      <xdr:colOff>6381210</xdr:colOff>
      <xdr:row>3</xdr:row>
      <xdr:rowOff>92479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21CC4D4F-CC76-45BB-9DC0-3DC2B8E88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198" y="495299"/>
          <a:ext cx="6325332" cy="133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3"/>
  <sheetViews>
    <sheetView showGridLines="0" showZeros="0" tabSelected="1" zoomScale="48" zoomScaleNormal="48" zoomScaleSheetLayoutView="30" workbookViewId="0">
      <selection activeCell="M5" sqref="M5:Z5"/>
    </sheetView>
  </sheetViews>
  <sheetFormatPr defaultColWidth="9.109375" defaultRowHeight="13.2"/>
  <cols>
    <col min="1" max="1" width="7.6640625" style="34" customWidth="1"/>
    <col min="2" max="2" width="98.5546875" style="34" customWidth="1"/>
    <col min="3" max="3" width="5.6640625" style="34" customWidth="1"/>
    <col min="4" max="4" width="9.6640625" style="34" bestFit="1" customWidth="1"/>
    <col min="5" max="5" width="7.109375" style="34" customWidth="1"/>
    <col min="6" max="6" width="6.33203125" style="34" customWidth="1"/>
    <col min="7" max="7" width="7" style="34" customWidth="1"/>
    <col min="8" max="8" width="7.5546875" style="34" customWidth="1"/>
    <col min="9" max="26" width="6.33203125" style="34" customWidth="1"/>
    <col min="27" max="16384" width="9.109375" style="34"/>
  </cols>
  <sheetData>
    <row r="1" spans="1:26" s="5" customFormat="1" ht="46.5" customHeight="1" thickTop="1">
      <c r="A1" s="79"/>
      <c r="B1" s="56"/>
      <c r="C1" s="57"/>
      <c r="D1" s="58"/>
      <c r="E1" s="59"/>
      <c r="F1" s="59"/>
      <c r="G1" s="59"/>
      <c r="H1" s="59"/>
      <c r="I1" s="59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4"/>
      <c r="V1" s="4"/>
      <c r="W1" s="4"/>
      <c r="X1" s="4"/>
      <c r="Y1" s="4"/>
      <c r="Z1" s="147" t="s">
        <v>26</v>
      </c>
    </row>
    <row r="2" spans="1:26" s="5" customFormat="1" ht="60" customHeight="1">
      <c r="A2" s="61"/>
      <c r="B2" s="6"/>
      <c r="C2" s="81" t="s">
        <v>28</v>
      </c>
      <c r="D2" s="7"/>
      <c r="E2" s="8"/>
      <c r="F2" s="8"/>
      <c r="G2" s="8"/>
      <c r="H2" s="7"/>
      <c r="I2" s="7"/>
      <c r="J2" s="7"/>
      <c r="L2" s="8"/>
      <c r="M2" s="145" t="s">
        <v>45</v>
      </c>
      <c r="N2" s="8"/>
      <c r="O2" s="8"/>
      <c r="P2" s="9"/>
      <c r="Q2" s="9"/>
      <c r="R2" s="9"/>
      <c r="S2" s="9"/>
      <c r="T2" s="9"/>
      <c r="U2" s="9"/>
      <c r="V2" s="9"/>
      <c r="W2" s="9"/>
      <c r="X2" s="9"/>
      <c r="Y2" s="9"/>
      <c r="Z2" s="10"/>
    </row>
    <row r="3" spans="1:26" s="5" customFormat="1" ht="30" customHeight="1">
      <c r="A3" s="11"/>
      <c r="B3" s="12"/>
      <c r="C3" s="8"/>
      <c r="D3" s="8"/>
      <c r="E3" s="8"/>
      <c r="F3" s="8"/>
      <c r="G3" s="8"/>
      <c r="H3" s="8"/>
      <c r="I3" s="74"/>
      <c r="J3" s="8"/>
      <c r="L3" s="8"/>
      <c r="M3" s="146" t="s">
        <v>44</v>
      </c>
      <c r="N3" s="8"/>
      <c r="O3" s="8"/>
      <c r="P3" s="6"/>
      <c r="Q3" s="8"/>
      <c r="R3" s="8"/>
      <c r="S3" s="14"/>
      <c r="T3" s="14"/>
      <c r="U3" s="14"/>
      <c r="V3" s="14"/>
      <c r="W3" s="14"/>
      <c r="X3" s="6"/>
      <c r="Y3" s="6"/>
      <c r="Z3" s="10"/>
    </row>
    <row r="4" spans="1:26" s="5" customFormat="1" ht="30" customHeight="1">
      <c r="A4" s="11"/>
      <c r="B4" s="12"/>
      <c r="C4" s="6"/>
      <c r="D4" s="187"/>
      <c r="E4" s="13" t="s">
        <v>39</v>
      </c>
      <c r="F4" s="208">
        <v>2022</v>
      </c>
      <c r="G4" s="208"/>
      <c r="H4" s="75" t="s">
        <v>18</v>
      </c>
      <c r="I4" s="16"/>
      <c r="J4" s="6"/>
      <c r="K4" s="60"/>
      <c r="L4" s="8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3"/>
    </row>
    <row r="5" spans="1:26" s="5" customFormat="1" ht="30" customHeight="1">
      <c r="A5" s="11"/>
      <c r="B5" s="12"/>
      <c r="C5" s="188"/>
      <c r="D5" s="15"/>
      <c r="E5" s="6"/>
      <c r="F5" s="15"/>
      <c r="G5" s="6"/>
      <c r="H5" s="6"/>
      <c r="I5" s="17"/>
      <c r="J5" s="6"/>
      <c r="K5" s="8"/>
      <c r="L5" s="8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5"/>
    </row>
    <row r="6" spans="1:26" s="5" customFormat="1" ht="10.050000000000001" customHeight="1" thickBot="1">
      <c r="A6" s="80"/>
      <c r="B6" s="6"/>
      <c r="C6" s="6"/>
      <c r="D6" s="6"/>
      <c r="E6" s="62"/>
      <c r="F6" s="6"/>
      <c r="G6" s="6"/>
      <c r="H6" s="6"/>
      <c r="I6" s="6"/>
      <c r="J6" s="6"/>
      <c r="K6" s="8"/>
      <c r="L6" s="6"/>
      <c r="M6" s="8"/>
      <c r="N6" s="8"/>
      <c r="O6" s="8"/>
      <c r="P6" s="6"/>
      <c r="Q6" s="6"/>
      <c r="R6" s="6"/>
      <c r="S6" s="6"/>
      <c r="T6" s="6"/>
      <c r="U6" s="6"/>
      <c r="V6" s="6"/>
      <c r="W6" s="6"/>
      <c r="X6" s="6"/>
      <c r="Y6" s="6"/>
      <c r="Z6" s="10"/>
    </row>
    <row r="7" spans="1:26" s="21" customFormat="1" ht="20.100000000000001" customHeight="1">
      <c r="A7" s="209" t="s">
        <v>0</v>
      </c>
      <c r="B7" s="212" t="s">
        <v>1</v>
      </c>
      <c r="C7" s="215" t="s">
        <v>2</v>
      </c>
      <c r="D7" s="218" t="s">
        <v>3</v>
      </c>
      <c r="E7" s="218"/>
      <c r="F7" s="218"/>
      <c r="G7" s="218"/>
      <c r="H7" s="219"/>
      <c r="I7" s="64"/>
      <c r="J7" s="18"/>
      <c r="K7" s="18"/>
      <c r="L7" s="18"/>
      <c r="M7" s="18"/>
      <c r="N7" s="18"/>
      <c r="O7" s="18"/>
      <c r="P7" s="18"/>
      <c r="Q7" s="18"/>
      <c r="R7" s="19" t="s">
        <v>40</v>
      </c>
      <c r="S7" s="18"/>
      <c r="T7" s="18"/>
      <c r="U7" s="18"/>
      <c r="V7" s="18"/>
      <c r="W7" s="18"/>
      <c r="X7" s="18"/>
      <c r="Y7" s="18"/>
      <c r="Z7" s="20"/>
    </row>
    <row r="8" spans="1:26" s="21" customFormat="1" ht="20.100000000000001" customHeight="1">
      <c r="A8" s="210"/>
      <c r="B8" s="213"/>
      <c r="C8" s="216"/>
      <c r="D8" s="220" t="s">
        <v>4</v>
      </c>
      <c r="E8" s="222" t="s">
        <v>5</v>
      </c>
      <c r="F8" s="222"/>
      <c r="G8" s="222"/>
      <c r="H8" s="223"/>
      <c r="I8" s="63"/>
      <c r="J8" s="22"/>
      <c r="K8" s="22"/>
      <c r="L8" s="22"/>
      <c r="M8" s="22"/>
      <c r="N8" s="22"/>
      <c r="O8" s="22"/>
      <c r="P8" s="22"/>
      <c r="Q8" s="22"/>
      <c r="R8" s="23" t="s">
        <v>6</v>
      </c>
      <c r="S8" s="22"/>
      <c r="T8" s="22"/>
      <c r="U8" s="22"/>
      <c r="V8" s="22"/>
      <c r="W8" s="22"/>
      <c r="X8" s="22"/>
      <c r="Y8" s="22"/>
      <c r="Z8" s="24"/>
    </row>
    <row r="9" spans="1:26" s="21" customFormat="1" ht="30" customHeight="1">
      <c r="A9" s="210"/>
      <c r="B9" s="213"/>
      <c r="C9" s="216"/>
      <c r="D9" s="220"/>
      <c r="E9" s="224" t="s">
        <v>7</v>
      </c>
      <c r="F9" s="226" t="s">
        <v>8</v>
      </c>
      <c r="G9" s="226" t="s">
        <v>9</v>
      </c>
      <c r="H9" s="230" t="s">
        <v>10</v>
      </c>
      <c r="I9" s="196" t="s">
        <v>11</v>
      </c>
      <c r="J9" s="198" t="s">
        <v>38</v>
      </c>
      <c r="K9" s="200" t="s">
        <v>13</v>
      </c>
      <c r="L9" s="200"/>
      <c r="M9" s="200"/>
      <c r="N9" s="200"/>
      <c r="O9" s="196" t="s">
        <v>11</v>
      </c>
      <c r="P9" s="198" t="s">
        <v>38</v>
      </c>
      <c r="Q9" s="206" t="s">
        <v>14</v>
      </c>
      <c r="R9" s="206"/>
      <c r="S9" s="206"/>
      <c r="T9" s="207"/>
      <c r="U9" s="196" t="s">
        <v>11</v>
      </c>
      <c r="V9" s="198" t="s">
        <v>38</v>
      </c>
      <c r="W9" s="200" t="s">
        <v>15</v>
      </c>
      <c r="X9" s="200"/>
      <c r="Y9" s="200"/>
      <c r="Z9" s="201"/>
    </row>
    <row r="10" spans="1:26" s="21" customFormat="1" ht="20.100000000000001" customHeight="1">
      <c r="A10" s="210"/>
      <c r="B10" s="213"/>
      <c r="C10" s="216"/>
      <c r="D10" s="220"/>
      <c r="E10" s="224"/>
      <c r="F10" s="226"/>
      <c r="G10" s="226"/>
      <c r="H10" s="230"/>
      <c r="I10" s="197"/>
      <c r="J10" s="199"/>
      <c r="K10" s="202" t="str">
        <f>IF(F4&lt;&gt;"",($F$4&amp;"/"&amp;RIGHT($F$4+1,2)&amp;" LATO"),"")</f>
        <v>2022/23 LATO</v>
      </c>
      <c r="L10" s="202"/>
      <c r="M10" s="202"/>
      <c r="N10" s="202"/>
      <c r="O10" s="197"/>
      <c r="P10" s="199"/>
      <c r="Q10" s="203" t="str">
        <f>IF(F4&lt;&gt;"",($F$4+1&amp;"/"&amp;RIGHT($F$4+2,2)&amp;" ZIMA"),"")</f>
        <v>2023/24 ZIMA</v>
      </c>
      <c r="R10" s="203"/>
      <c r="S10" s="203"/>
      <c r="T10" s="204"/>
      <c r="U10" s="197"/>
      <c r="V10" s="199"/>
      <c r="W10" s="202" t="str">
        <f>IF(F4&lt;&gt;"",($F$4+1&amp;"/"&amp;RIGHT($F$4+2,2)&amp;" LATO"),"")</f>
        <v>2023/24 LATO</v>
      </c>
      <c r="X10" s="202"/>
      <c r="Y10" s="202"/>
      <c r="Z10" s="205"/>
    </row>
    <row r="11" spans="1:26" s="25" customFormat="1" ht="20.100000000000001" customHeight="1">
      <c r="A11" s="211"/>
      <c r="B11" s="214"/>
      <c r="C11" s="217"/>
      <c r="D11" s="221"/>
      <c r="E11" s="225"/>
      <c r="F11" s="227"/>
      <c r="G11" s="227"/>
      <c r="H11" s="231"/>
      <c r="I11" s="65"/>
      <c r="J11" s="65"/>
      <c r="K11" s="91" t="s">
        <v>16</v>
      </c>
      <c r="L11" s="91" t="s">
        <v>17</v>
      </c>
      <c r="M11" s="91" t="s">
        <v>18</v>
      </c>
      <c r="N11" s="92" t="s">
        <v>19</v>
      </c>
      <c r="O11" s="66"/>
      <c r="P11" s="67"/>
      <c r="Q11" s="110" t="s">
        <v>16</v>
      </c>
      <c r="R11" s="110" t="s">
        <v>17</v>
      </c>
      <c r="S11" s="110" t="s">
        <v>18</v>
      </c>
      <c r="T11" s="111" t="s">
        <v>19</v>
      </c>
      <c r="U11" s="67"/>
      <c r="V11" s="67"/>
      <c r="W11" s="91" t="s">
        <v>16</v>
      </c>
      <c r="X11" s="91" t="s">
        <v>17</v>
      </c>
      <c r="Y11" s="91" t="s">
        <v>18</v>
      </c>
      <c r="Z11" s="112" t="s">
        <v>19</v>
      </c>
    </row>
    <row r="12" spans="1:26" s="25" customFormat="1" ht="30" customHeight="1">
      <c r="A12" s="173" t="s">
        <v>20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70"/>
      <c r="P12" s="171"/>
      <c r="Q12" s="170"/>
      <c r="R12" s="170"/>
      <c r="S12" s="170"/>
      <c r="T12" s="170"/>
      <c r="U12" s="170"/>
      <c r="V12" s="170"/>
      <c r="W12" s="170"/>
      <c r="X12" s="170"/>
      <c r="Y12" s="170"/>
      <c r="Z12" s="172"/>
    </row>
    <row r="13" spans="1:26" s="25" customFormat="1" ht="22.8">
      <c r="A13" s="68">
        <v>1</v>
      </c>
      <c r="B13" s="69" t="s">
        <v>42</v>
      </c>
      <c r="C13" s="102">
        <f>COUNTIF(J13,"E")+COUNTIF(P13,"E")+COUNTIF(V13,"E")</f>
        <v>0</v>
      </c>
      <c r="D13" s="103">
        <f t="shared" ref="D13:D26" si="0">SUM(E13:H13)</f>
        <v>30</v>
      </c>
      <c r="E13" s="104">
        <f t="shared" ref="E13:G13" si="1">SUM(K13,Q13,W13)</f>
        <v>30</v>
      </c>
      <c r="F13" s="104">
        <f t="shared" si="1"/>
        <v>0</v>
      </c>
      <c r="G13" s="104">
        <f t="shared" si="1"/>
        <v>0</v>
      </c>
      <c r="H13" s="105">
        <f t="shared" ref="H13" si="2">SUM(N13,T13,Z13)</f>
        <v>0</v>
      </c>
      <c r="I13" s="93">
        <v>2</v>
      </c>
      <c r="J13" s="94"/>
      <c r="K13" s="95">
        <v>30</v>
      </c>
      <c r="L13" s="95"/>
      <c r="M13" s="95"/>
      <c r="N13" s="96"/>
      <c r="O13" s="93"/>
      <c r="P13" s="94"/>
      <c r="Q13" s="113"/>
      <c r="R13" s="113"/>
      <c r="S13" s="113"/>
      <c r="T13" s="114"/>
      <c r="U13" s="93"/>
      <c r="V13" s="94"/>
      <c r="W13" s="95"/>
      <c r="X13" s="95"/>
      <c r="Y13" s="95"/>
      <c r="Z13" s="117"/>
    </row>
    <row r="14" spans="1:26" s="25" customFormat="1" ht="22.8">
      <c r="A14" s="70"/>
      <c r="B14" s="71" t="s">
        <v>32</v>
      </c>
      <c r="C14" s="106"/>
      <c r="D14" s="107">
        <f t="shared" si="0"/>
        <v>0</v>
      </c>
      <c r="E14" s="108">
        <f t="shared" ref="E14:E26" si="3">SUM(K14,Q14,W14)</f>
        <v>0</v>
      </c>
      <c r="F14" s="108">
        <f t="shared" ref="F14:F26" si="4">SUM(L14,R14,X14)</f>
        <v>0</v>
      </c>
      <c r="G14" s="108">
        <f t="shared" ref="G14:G26" si="5">SUM(M14,S14,Y14)</f>
        <v>0</v>
      </c>
      <c r="H14" s="109">
        <f t="shared" ref="H14:H26" si="6">SUM(N14,T14,Z14)</f>
        <v>0</v>
      </c>
      <c r="I14" s="97"/>
      <c r="J14" s="98"/>
      <c r="K14" s="99"/>
      <c r="L14" s="99"/>
      <c r="M14" s="99"/>
      <c r="N14" s="100"/>
      <c r="O14" s="97"/>
      <c r="P14" s="98"/>
      <c r="Q14" s="115"/>
      <c r="R14" s="115"/>
      <c r="S14" s="115"/>
      <c r="T14" s="116"/>
      <c r="U14" s="97"/>
      <c r="V14" s="98"/>
      <c r="W14" s="99"/>
      <c r="X14" s="99"/>
      <c r="Y14" s="99"/>
      <c r="Z14" s="118"/>
    </row>
    <row r="15" spans="1:26" s="25" customFormat="1" ht="22.8">
      <c r="A15" s="85"/>
      <c r="B15" s="86" t="s">
        <v>33</v>
      </c>
      <c r="C15" s="106"/>
      <c r="D15" s="107">
        <f t="shared" si="0"/>
        <v>0</v>
      </c>
      <c r="E15" s="108">
        <f t="shared" si="3"/>
        <v>0</v>
      </c>
      <c r="F15" s="108">
        <f t="shared" si="4"/>
        <v>0</v>
      </c>
      <c r="G15" s="108">
        <f t="shared" si="5"/>
        <v>0</v>
      </c>
      <c r="H15" s="109">
        <f t="shared" si="6"/>
        <v>0</v>
      </c>
      <c r="I15" s="97"/>
      <c r="J15" s="98"/>
      <c r="K15" s="99"/>
      <c r="L15" s="99"/>
      <c r="M15" s="99"/>
      <c r="N15" s="100"/>
      <c r="O15" s="97"/>
      <c r="P15" s="98"/>
      <c r="Q15" s="115"/>
      <c r="R15" s="115"/>
      <c r="S15" s="115"/>
      <c r="T15" s="116"/>
      <c r="U15" s="97"/>
      <c r="V15" s="98"/>
      <c r="W15" s="99"/>
      <c r="X15" s="99"/>
      <c r="Y15" s="99"/>
      <c r="Z15" s="118"/>
    </row>
    <row r="16" spans="1:26" s="25" customFormat="1" ht="22.8">
      <c r="A16" s="87">
        <v>2</v>
      </c>
      <c r="B16" s="88" t="s">
        <v>43</v>
      </c>
      <c r="C16" s="106">
        <f t="shared" ref="C16:C19" si="7">COUNTIF(J16,"E")+COUNTIF(P16,"E")+COUNTIF(V16,"E")</f>
        <v>0</v>
      </c>
      <c r="D16" s="107">
        <f t="shared" si="0"/>
        <v>30</v>
      </c>
      <c r="E16" s="108">
        <f t="shared" si="3"/>
        <v>30</v>
      </c>
      <c r="F16" s="108">
        <f t="shared" si="4"/>
        <v>0</v>
      </c>
      <c r="G16" s="108">
        <f t="shared" si="5"/>
        <v>0</v>
      </c>
      <c r="H16" s="109">
        <f t="shared" si="6"/>
        <v>0</v>
      </c>
      <c r="I16" s="97"/>
      <c r="J16" s="98"/>
      <c r="K16" s="99"/>
      <c r="L16" s="99"/>
      <c r="M16" s="99"/>
      <c r="N16" s="100"/>
      <c r="O16" s="97"/>
      <c r="P16" s="98"/>
      <c r="Q16" s="115"/>
      <c r="R16" s="115"/>
      <c r="S16" s="115"/>
      <c r="T16" s="116"/>
      <c r="U16" s="97">
        <v>2</v>
      </c>
      <c r="V16" s="98"/>
      <c r="W16" s="99">
        <v>30</v>
      </c>
      <c r="X16" s="99"/>
      <c r="Y16" s="99"/>
      <c r="Z16" s="118"/>
    </row>
    <row r="17" spans="1:26" s="25" customFormat="1" ht="22.8">
      <c r="A17" s="70"/>
      <c r="B17" s="71" t="s">
        <v>46</v>
      </c>
      <c r="C17" s="106"/>
      <c r="D17" s="107">
        <f t="shared" si="0"/>
        <v>0</v>
      </c>
      <c r="E17" s="108">
        <f t="shared" si="3"/>
        <v>0</v>
      </c>
      <c r="F17" s="108">
        <f t="shared" si="4"/>
        <v>0</v>
      </c>
      <c r="G17" s="108">
        <f t="shared" si="5"/>
        <v>0</v>
      </c>
      <c r="H17" s="109">
        <f t="shared" si="6"/>
        <v>0</v>
      </c>
      <c r="I17" s="97"/>
      <c r="J17" s="98"/>
      <c r="K17" s="99"/>
      <c r="L17" s="99"/>
      <c r="M17" s="99"/>
      <c r="N17" s="100"/>
      <c r="O17" s="97"/>
      <c r="P17" s="98"/>
      <c r="Q17" s="115"/>
      <c r="R17" s="115"/>
      <c r="S17" s="115"/>
      <c r="T17" s="116"/>
      <c r="U17" s="97"/>
      <c r="V17" s="98"/>
      <c r="W17" s="99"/>
      <c r="X17" s="99"/>
      <c r="Y17" s="99"/>
      <c r="Z17" s="118"/>
    </row>
    <row r="18" spans="1:26" s="25" customFormat="1" ht="22.8">
      <c r="A18" s="85"/>
      <c r="B18" s="86" t="s">
        <v>47</v>
      </c>
      <c r="C18" s="106"/>
      <c r="D18" s="107">
        <f t="shared" si="0"/>
        <v>0</v>
      </c>
      <c r="E18" s="108">
        <f t="shared" si="3"/>
        <v>0</v>
      </c>
      <c r="F18" s="108">
        <f t="shared" si="4"/>
        <v>0</v>
      </c>
      <c r="G18" s="108">
        <f t="shared" si="5"/>
        <v>0</v>
      </c>
      <c r="H18" s="109">
        <f t="shared" si="6"/>
        <v>0</v>
      </c>
      <c r="I18" s="97"/>
      <c r="J18" s="98"/>
      <c r="K18" s="99"/>
      <c r="L18" s="99"/>
      <c r="M18" s="99"/>
      <c r="N18" s="100"/>
      <c r="O18" s="97"/>
      <c r="P18" s="98"/>
      <c r="Q18" s="115"/>
      <c r="R18" s="115"/>
      <c r="S18" s="115"/>
      <c r="T18" s="116"/>
      <c r="U18" s="97"/>
      <c r="V18" s="98"/>
      <c r="W18" s="99"/>
      <c r="X18" s="99"/>
      <c r="Y18" s="99"/>
      <c r="Z18" s="118"/>
    </row>
    <row r="19" spans="1:26" s="25" customFormat="1" ht="24.9" customHeight="1">
      <c r="A19" s="70">
        <v>3</v>
      </c>
      <c r="B19" s="144" t="s">
        <v>21</v>
      </c>
      <c r="C19" s="106">
        <f t="shared" si="7"/>
        <v>0</v>
      </c>
      <c r="D19" s="107">
        <f t="shared" si="0"/>
        <v>30</v>
      </c>
      <c r="E19" s="108">
        <f t="shared" si="3"/>
        <v>0</v>
      </c>
      <c r="F19" s="108">
        <f t="shared" si="4"/>
        <v>30</v>
      </c>
      <c r="G19" s="108">
        <f t="shared" si="5"/>
        <v>0</v>
      </c>
      <c r="H19" s="109">
        <f t="shared" si="6"/>
        <v>0</v>
      </c>
      <c r="I19" s="97"/>
      <c r="J19" s="98"/>
      <c r="K19" s="99"/>
      <c r="L19" s="99"/>
      <c r="M19" s="99"/>
      <c r="N19" s="100"/>
      <c r="O19" s="97"/>
      <c r="P19" s="98"/>
      <c r="Q19" s="115"/>
      <c r="R19" s="115"/>
      <c r="S19" s="115"/>
      <c r="T19" s="116"/>
      <c r="U19" s="97">
        <v>2</v>
      </c>
      <c r="V19" s="98"/>
      <c r="W19" s="99"/>
      <c r="X19" s="99">
        <v>30</v>
      </c>
      <c r="Y19" s="99"/>
      <c r="Z19" s="118"/>
    </row>
    <row r="20" spans="1:26" s="25" customFormat="1" ht="24.9" customHeight="1">
      <c r="A20" s="70"/>
      <c r="B20" s="72" t="s">
        <v>35</v>
      </c>
      <c r="C20" s="106"/>
      <c r="D20" s="107"/>
      <c r="E20" s="108"/>
      <c r="F20" s="108"/>
      <c r="G20" s="108"/>
      <c r="H20" s="109"/>
      <c r="I20" s="97"/>
      <c r="J20" s="98"/>
      <c r="K20" s="99"/>
      <c r="L20" s="99"/>
      <c r="M20" s="99"/>
      <c r="N20" s="100"/>
      <c r="O20" s="97"/>
      <c r="P20" s="98"/>
      <c r="Q20" s="115"/>
      <c r="R20" s="115"/>
      <c r="S20" s="115"/>
      <c r="T20" s="116"/>
      <c r="U20" s="97"/>
      <c r="V20" s="98"/>
      <c r="W20" s="99"/>
      <c r="X20" s="99"/>
      <c r="Y20" s="99"/>
      <c r="Z20" s="118"/>
    </row>
    <row r="21" spans="1:26" s="25" customFormat="1" ht="24.9" customHeight="1">
      <c r="A21" s="70"/>
      <c r="B21" s="72" t="s">
        <v>36</v>
      </c>
      <c r="C21" s="106"/>
      <c r="D21" s="107">
        <f t="shared" si="0"/>
        <v>0</v>
      </c>
      <c r="E21" s="108">
        <f t="shared" si="3"/>
        <v>0</v>
      </c>
      <c r="F21" s="108">
        <f t="shared" si="4"/>
        <v>0</v>
      </c>
      <c r="G21" s="108">
        <f t="shared" si="5"/>
        <v>0</v>
      </c>
      <c r="H21" s="109">
        <f t="shared" si="6"/>
        <v>0</v>
      </c>
      <c r="I21" s="97"/>
      <c r="J21" s="98"/>
      <c r="K21" s="99"/>
      <c r="L21" s="99"/>
      <c r="M21" s="99"/>
      <c r="N21" s="100"/>
      <c r="O21" s="97"/>
      <c r="P21" s="98"/>
      <c r="Q21" s="115"/>
      <c r="R21" s="115"/>
      <c r="S21" s="115"/>
      <c r="T21" s="116"/>
      <c r="U21" s="97"/>
      <c r="V21" s="98"/>
      <c r="W21" s="99"/>
      <c r="X21" s="99"/>
      <c r="Y21" s="99"/>
      <c r="Z21" s="118"/>
    </row>
    <row r="22" spans="1:26" s="25" customFormat="1" ht="24.9" customHeight="1">
      <c r="A22" s="85"/>
      <c r="B22" s="90" t="s">
        <v>95</v>
      </c>
      <c r="C22" s="106"/>
      <c r="D22" s="107">
        <f t="shared" si="0"/>
        <v>0</v>
      </c>
      <c r="E22" s="108">
        <f t="shared" si="3"/>
        <v>0</v>
      </c>
      <c r="F22" s="108">
        <f t="shared" si="4"/>
        <v>0</v>
      </c>
      <c r="G22" s="108">
        <f t="shared" si="5"/>
        <v>0</v>
      </c>
      <c r="H22" s="109">
        <f t="shared" si="6"/>
        <v>0</v>
      </c>
      <c r="I22" s="97"/>
      <c r="J22" s="98"/>
      <c r="K22" s="99"/>
      <c r="L22" s="99"/>
      <c r="M22" s="99"/>
      <c r="N22" s="100"/>
      <c r="O22" s="97"/>
      <c r="P22" s="98"/>
      <c r="Q22" s="115"/>
      <c r="R22" s="115"/>
      <c r="S22" s="115"/>
      <c r="T22" s="116"/>
      <c r="U22" s="97"/>
      <c r="V22" s="98"/>
      <c r="W22" s="99"/>
      <c r="X22" s="99"/>
      <c r="Y22" s="99"/>
      <c r="Z22" s="118"/>
    </row>
    <row r="23" spans="1:26" s="25" customFormat="1" ht="24.9" customHeight="1">
      <c r="A23" s="83">
        <v>4</v>
      </c>
      <c r="B23" s="184" t="s">
        <v>34</v>
      </c>
      <c r="C23" s="106"/>
      <c r="D23" s="107">
        <f t="shared" si="0"/>
        <v>2</v>
      </c>
      <c r="E23" s="108">
        <f t="shared" si="3"/>
        <v>0</v>
      </c>
      <c r="F23" s="108">
        <f t="shared" si="4"/>
        <v>0</v>
      </c>
      <c r="G23" s="108">
        <f t="shared" si="5"/>
        <v>0</v>
      </c>
      <c r="H23" s="109">
        <f t="shared" si="6"/>
        <v>2</v>
      </c>
      <c r="I23" s="101"/>
      <c r="J23" s="98"/>
      <c r="K23" s="99"/>
      <c r="L23" s="99"/>
      <c r="M23" s="99"/>
      <c r="N23" s="100"/>
      <c r="O23" s="101" t="s">
        <v>41</v>
      </c>
      <c r="P23" s="98" t="s">
        <v>29</v>
      </c>
      <c r="Q23" s="115"/>
      <c r="R23" s="115"/>
      <c r="S23" s="115"/>
      <c r="T23" s="116">
        <v>2</v>
      </c>
      <c r="U23" s="101"/>
      <c r="V23" s="98"/>
      <c r="W23" s="99"/>
      <c r="X23" s="99"/>
      <c r="Y23" s="99"/>
      <c r="Z23" s="118"/>
    </row>
    <row r="24" spans="1:26" s="25" customFormat="1" ht="24.9" customHeight="1">
      <c r="A24" s="87">
        <v>5</v>
      </c>
      <c r="B24" s="183" t="s">
        <v>48</v>
      </c>
      <c r="C24" s="174"/>
      <c r="D24" s="107">
        <f t="shared" si="0"/>
        <v>30</v>
      </c>
      <c r="E24" s="108">
        <f t="shared" si="3"/>
        <v>15</v>
      </c>
      <c r="F24" s="108">
        <f t="shared" si="4"/>
        <v>0</v>
      </c>
      <c r="G24" s="108">
        <f t="shared" si="5"/>
        <v>15</v>
      </c>
      <c r="H24" s="109">
        <f t="shared" si="6"/>
        <v>0</v>
      </c>
      <c r="I24" s="175">
        <v>2</v>
      </c>
      <c r="J24" s="176"/>
      <c r="K24" s="177">
        <v>15</v>
      </c>
      <c r="L24" s="177"/>
      <c r="M24" s="177">
        <v>15</v>
      </c>
      <c r="N24" s="178"/>
      <c r="O24" s="179"/>
      <c r="P24" s="176"/>
      <c r="Q24" s="180"/>
      <c r="R24" s="180"/>
      <c r="S24" s="180"/>
      <c r="T24" s="181"/>
      <c r="U24" s="175"/>
      <c r="V24" s="176"/>
      <c r="W24" s="177"/>
      <c r="X24" s="177"/>
      <c r="Y24" s="177"/>
      <c r="Z24" s="182"/>
    </row>
    <row r="25" spans="1:26" s="25" customFormat="1" ht="24.9" customHeight="1">
      <c r="A25" s="87">
        <v>6</v>
      </c>
      <c r="B25" s="183" t="s">
        <v>89</v>
      </c>
      <c r="C25" s="174"/>
      <c r="D25" s="107">
        <f>SUM(E25:H25)</f>
        <v>15</v>
      </c>
      <c r="E25" s="108">
        <f>SUM(K25,Q25,W25)</f>
        <v>15</v>
      </c>
      <c r="F25" s="108">
        <f>SUM(L25,R25,X25)</f>
        <v>0</v>
      </c>
      <c r="G25" s="108">
        <f>SUM(M25,S25,Y25)</f>
        <v>0</v>
      </c>
      <c r="H25" s="109">
        <f>SUM(N25,T25,Z25)</f>
        <v>0</v>
      </c>
      <c r="I25" s="175">
        <v>1</v>
      </c>
      <c r="J25" s="176"/>
      <c r="K25" s="177">
        <v>15</v>
      </c>
      <c r="L25" s="177"/>
      <c r="M25" s="177"/>
      <c r="N25" s="178"/>
      <c r="O25" s="179"/>
      <c r="P25" s="176"/>
      <c r="Q25" s="180"/>
      <c r="R25" s="180"/>
      <c r="S25" s="180"/>
      <c r="T25" s="181"/>
      <c r="U25" s="175"/>
      <c r="V25" s="176"/>
      <c r="W25" s="177"/>
      <c r="X25" s="177"/>
      <c r="Y25" s="177"/>
      <c r="Z25" s="182"/>
    </row>
    <row r="26" spans="1:26" s="25" customFormat="1" ht="24.9" customHeight="1">
      <c r="A26" s="83">
        <v>7</v>
      </c>
      <c r="B26" s="184" t="s">
        <v>96</v>
      </c>
      <c r="C26" s="106">
        <f>COUNTIF(J26,"E")+COUNTIF(P26,"E")+COUNTIF(V26,"E")</f>
        <v>0</v>
      </c>
      <c r="D26" s="107">
        <f t="shared" si="0"/>
        <v>4</v>
      </c>
      <c r="E26" s="108">
        <f t="shared" si="3"/>
        <v>4</v>
      </c>
      <c r="F26" s="108">
        <f t="shared" si="4"/>
        <v>0</v>
      </c>
      <c r="G26" s="108">
        <f t="shared" si="5"/>
        <v>0</v>
      </c>
      <c r="H26" s="109">
        <f t="shared" si="6"/>
        <v>0</v>
      </c>
      <c r="I26" s="101" t="s">
        <v>41</v>
      </c>
      <c r="J26" s="98" t="s">
        <v>29</v>
      </c>
      <c r="K26" s="99">
        <v>4</v>
      </c>
      <c r="L26" s="99"/>
      <c r="M26" s="99"/>
      <c r="N26" s="100"/>
      <c r="O26" s="97"/>
      <c r="P26" s="98"/>
      <c r="Q26" s="115"/>
      <c r="R26" s="115"/>
      <c r="S26" s="115"/>
      <c r="T26" s="116"/>
      <c r="U26" s="101"/>
      <c r="V26" s="98"/>
      <c r="W26" s="99"/>
      <c r="X26" s="99"/>
      <c r="Y26" s="99"/>
      <c r="Z26" s="118"/>
    </row>
    <row r="27" spans="1:26" s="25" customFormat="1" ht="24.9" customHeight="1">
      <c r="A27" s="155"/>
      <c r="B27" s="143" t="s">
        <v>22</v>
      </c>
      <c r="C27" s="156">
        <f t="shared" ref="C27:I27" si="8">SUM(C13:C26)</f>
        <v>0</v>
      </c>
      <c r="D27" s="157">
        <f t="shared" si="8"/>
        <v>141</v>
      </c>
      <c r="E27" s="158">
        <f t="shared" si="8"/>
        <v>94</v>
      </c>
      <c r="F27" s="158">
        <f t="shared" si="8"/>
        <v>30</v>
      </c>
      <c r="G27" s="158">
        <f t="shared" si="8"/>
        <v>15</v>
      </c>
      <c r="H27" s="159">
        <f t="shared" si="8"/>
        <v>2</v>
      </c>
      <c r="I27" s="160">
        <f t="shared" si="8"/>
        <v>5</v>
      </c>
      <c r="J27" s="161">
        <f>COUNTIF(J13:J26,"E")</f>
        <v>0</v>
      </c>
      <c r="K27" s="162">
        <f>SUM(K13:K26)</f>
        <v>64</v>
      </c>
      <c r="L27" s="162">
        <f>SUM(L13:L26)</f>
        <v>0</v>
      </c>
      <c r="M27" s="162">
        <f>SUM(M13:M26)</f>
        <v>15</v>
      </c>
      <c r="N27" s="163">
        <f>SUM(N13:N26)</f>
        <v>0</v>
      </c>
      <c r="O27" s="160">
        <f>SUM(O13:O26)</f>
        <v>0</v>
      </c>
      <c r="P27" s="161">
        <f>COUNTIF(P13:P26,"E")</f>
        <v>0</v>
      </c>
      <c r="Q27" s="164">
        <f>SUM(Q13:Q26)</f>
        <v>0</v>
      </c>
      <c r="R27" s="164">
        <f>SUM(R13:R26)</f>
        <v>0</v>
      </c>
      <c r="S27" s="164">
        <f>SUM(S13:S26)</f>
        <v>0</v>
      </c>
      <c r="T27" s="165">
        <f>SUM(T13:T26)</f>
        <v>2</v>
      </c>
      <c r="U27" s="160">
        <f>SUM(U13:U26)</f>
        <v>4</v>
      </c>
      <c r="V27" s="161">
        <f>COUNTIF(V13:V26,"E")</f>
        <v>0</v>
      </c>
      <c r="W27" s="166">
        <f>SUM(W13:W26)</f>
        <v>30</v>
      </c>
      <c r="X27" s="166">
        <f>SUM(X13:X26)</f>
        <v>30</v>
      </c>
      <c r="Y27" s="166">
        <f>SUM(Y13:Y26)</f>
        <v>0</v>
      </c>
      <c r="Z27" s="167">
        <f>SUM(Z13:Z26)</f>
        <v>0</v>
      </c>
    </row>
    <row r="28" spans="1:26" s="31" customFormat="1" ht="30" customHeight="1">
      <c r="A28" s="168" t="s">
        <v>49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70"/>
      <c r="P28" s="171"/>
      <c r="Q28" s="170"/>
      <c r="R28" s="170"/>
      <c r="S28" s="170"/>
      <c r="T28" s="170"/>
      <c r="U28" s="170"/>
      <c r="V28" s="170"/>
      <c r="W28" s="170"/>
      <c r="X28" s="170"/>
      <c r="Y28" s="170"/>
      <c r="Z28" s="172"/>
    </row>
    <row r="29" spans="1:26" s="32" customFormat="1" ht="24.9" customHeight="1">
      <c r="A29" s="82">
        <v>8</v>
      </c>
      <c r="B29" s="132" t="s">
        <v>91</v>
      </c>
      <c r="C29" s="102">
        <f>COUNTIF(J29,"E")+COUNTIF(P29,"E")+COUNTIF(V29,"E")</f>
        <v>1</v>
      </c>
      <c r="D29" s="103">
        <f>SUM(E29:H29)</f>
        <v>60</v>
      </c>
      <c r="E29" s="104">
        <f>SUM(K29,Q29,W29)</f>
        <v>30</v>
      </c>
      <c r="F29" s="104">
        <f>SUM(L29,R29,X29)</f>
        <v>0</v>
      </c>
      <c r="G29" s="104">
        <f>SUM(M29,S29,Y29)</f>
        <v>30</v>
      </c>
      <c r="H29" s="105">
        <f>SUM(N29,T29,Z29)</f>
        <v>0</v>
      </c>
      <c r="I29" s="93">
        <v>5</v>
      </c>
      <c r="J29" s="94" t="s">
        <v>12</v>
      </c>
      <c r="K29" s="95">
        <v>30</v>
      </c>
      <c r="L29" s="95"/>
      <c r="M29" s="95">
        <v>30</v>
      </c>
      <c r="N29" s="96"/>
      <c r="O29" s="93"/>
      <c r="P29" s="94"/>
      <c r="Q29" s="113"/>
      <c r="R29" s="113"/>
      <c r="S29" s="113"/>
      <c r="T29" s="114"/>
      <c r="U29" s="189"/>
      <c r="V29" s="94"/>
      <c r="W29" s="95"/>
      <c r="X29" s="95"/>
      <c r="Y29" s="95"/>
      <c r="Z29" s="117"/>
    </row>
    <row r="30" spans="1:26" s="32" customFormat="1" ht="24.9" customHeight="1">
      <c r="A30" s="85">
        <v>9</v>
      </c>
      <c r="B30" s="119" t="s">
        <v>90</v>
      </c>
      <c r="C30" s="120">
        <f>COUNTIF(J30,"E")+COUNTIF(P30,"E")+COUNTIF(V30,"E")</f>
        <v>0</v>
      </c>
      <c r="D30" s="121">
        <f>SUM(E30:H30)</f>
        <v>45</v>
      </c>
      <c r="E30" s="122">
        <f t="shared" ref="E30:E31" si="9">SUM(K30,Q30,W30)</f>
        <v>15</v>
      </c>
      <c r="F30" s="122">
        <f t="shared" ref="F30:F31" si="10">SUM(L30,R30,X30)</f>
        <v>15</v>
      </c>
      <c r="G30" s="122">
        <f t="shared" ref="G30:G31" si="11">SUM(M30,S30,Y30)</f>
        <v>15</v>
      </c>
      <c r="H30" s="123">
        <f t="shared" ref="H30:H31" si="12">SUM(N30,T30,Z30)</f>
        <v>0</v>
      </c>
      <c r="I30" s="124">
        <v>4</v>
      </c>
      <c r="J30" s="125"/>
      <c r="K30" s="126">
        <v>15</v>
      </c>
      <c r="L30" s="126">
        <v>15</v>
      </c>
      <c r="M30" s="126">
        <v>15</v>
      </c>
      <c r="N30" s="127"/>
      <c r="O30" s="124"/>
      <c r="P30" s="125"/>
      <c r="Q30" s="128"/>
      <c r="R30" s="128"/>
      <c r="S30" s="128"/>
      <c r="T30" s="129"/>
      <c r="U30" s="124"/>
      <c r="V30" s="125"/>
      <c r="W30" s="126"/>
      <c r="X30" s="126"/>
      <c r="Y30" s="126"/>
      <c r="Z30" s="131"/>
    </row>
    <row r="31" spans="1:26" s="32" customFormat="1" ht="24.9" customHeight="1">
      <c r="A31" s="85">
        <v>10</v>
      </c>
      <c r="B31" s="119" t="s">
        <v>50</v>
      </c>
      <c r="C31" s="120">
        <f t="shared" ref="C31" si="13">COUNTIF(J31,"E")+COUNTIF(P31,"E")+COUNTIF(V31,"E")</f>
        <v>1</v>
      </c>
      <c r="D31" s="121">
        <f t="shared" ref="D31" si="14">SUM(E31:H31)</f>
        <v>30</v>
      </c>
      <c r="E31" s="122">
        <f t="shared" si="9"/>
        <v>15</v>
      </c>
      <c r="F31" s="122">
        <f t="shared" si="10"/>
        <v>0</v>
      </c>
      <c r="G31" s="122">
        <f t="shared" si="11"/>
        <v>15</v>
      </c>
      <c r="H31" s="123">
        <f t="shared" si="12"/>
        <v>0</v>
      </c>
      <c r="I31" s="124">
        <v>2</v>
      </c>
      <c r="J31" s="125" t="s">
        <v>12</v>
      </c>
      <c r="K31" s="126">
        <v>15</v>
      </c>
      <c r="L31" s="126"/>
      <c r="M31" s="126">
        <v>15</v>
      </c>
      <c r="N31" s="127"/>
      <c r="O31" s="124"/>
      <c r="P31" s="125"/>
      <c r="Q31" s="128"/>
      <c r="R31" s="128"/>
      <c r="S31" s="128"/>
      <c r="T31" s="129"/>
      <c r="U31" s="130"/>
      <c r="V31" s="125"/>
      <c r="W31" s="126"/>
      <c r="X31" s="126"/>
      <c r="Y31" s="126"/>
      <c r="Z31" s="131"/>
    </row>
    <row r="32" spans="1:26" s="32" customFormat="1" ht="24.9" customHeight="1">
      <c r="A32" s="83">
        <v>11</v>
      </c>
      <c r="B32" s="184" t="s">
        <v>52</v>
      </c>
      <c r="C32" s="106">
        <f>COUNTIF(J32,"E")+COUNTIF(P32,"E")+COUNTIF(V32,"E")</f>
        <v>0</v>
      </c>
      <c r="D32" s="107">
        <f>SUM(E32:H32)</f>
        <v>15</v>
      </c>
      <c r="E32" s="108">
        <f t="shared" ref="E32:H33" si="15">SUM(K32,Q32,W32)</f>
        <v>0</v>
      </c>
      <c r="F32" s="108">
        <f t="shared" si="15"/>
        <v>0</v>
      </c>
      <c r="G32" s="108">
        <f t="shared" si="15"/>
        <v>15</v>
      </c>
      <c r="H32" s="109">
        <f t="shared" si="15"/>
        <v>0</v>
      </c>
      <c r="I32" s="97">
        <v>1</v>
      </c>
      <c r="J32" s="98"/>
      <c r="K32" s="99"/>
      <c r="L32" s="99"/>
      <c r="M32" s="99">
        <v>15</v>
      </c>
      <c r="N32" s="100"/>
      <c r="O32" s="97"/>
      <c r="P32" s="98"/>
      <c r="Q32" s="115"/>
      <c r="R32" s="115"/>
      <c r="S32" s="115"/>
      <c r="T32" s="116"/>
      <c r="U32" s="101"/>
      <c r="V32" s="98"/>
      <c r="W32" s="99"/>
      <c r="X32" s="99"/>
      <c r="Y32" s="99"/>
      <c r="Z32" s="118"/>
    </row>
    <row r="33" spans="1:26" s="32" customFormat="1" ht="24.9" customHeight="1">
      <c r="A33" s="83">
        <v>12</v>
      </c>
      <c r="B33" s="84" t="s">
        <v>84</v>
      </c>
      <c r="C33" s="106">
        <f>COUNTIF(J33,"E")+COUNTIF(P33,"E")+COUNTIF(V33,"E")</f>
        <v>0</v>
      </c>
      <c r="D33" s="107">
        <f>SUM(E33:H33)</f>
        <v>30</v>
      </c>
      <c r="E33" s="108">
        <f t="shared" si="15"/>
        <v>15</v>
      </c>
      <c r="F33" s="108">
        <f t="shared" si="15"/>
        <v>0</v>
      </c>
      <c r="G33" s="108">
        <f t="shared" si="15"/>
        <v>15</v>
      </c>
      <c r="H33" s="109">
        <f t="shared" si="15"/>
        <v>0</v>
      </c>
      <c r="I33" s="97"/>
      <c r="J33" s="98"/>
      <c r="K33" s="99"/>
      <c r="L33" s="99"/>
      <c r="M33" s="99"/>
      <c r="N33" s="100"/>
      <c r="O33" s="97">
        <v>2</v>
      </c>
      <c r="P33" s="98"/>
      <c r="Q33" s="115">
        <v>15</v>
      </c>
      <c r="R33" s="115"/>
      <c r="S33" s="115">
        <v>15</v>
      </c>
      <c r="T33" s="116"/>
      <c r="U33" s="101"/>
      <c r="V33" s="98"/>
      <c r="W33" s="99"/>
      <c r="X33" s="99"/>
      <c r="Y33" s="99"/>
      <c r="Z33" s="118"/>
    </row>
    <row r="34" spans="1:26" s="32" customFormat="1" ht="24.9" customHeight="1">
      <c r="A34" s="155"/>
      <c r="B34" s="143" t="s">
        <v>30</v>
      </c>
      <c r="C34" s="156">
        <f>SUM(C29:C33)</f>
        <v>2</v>
      </c>
      <c r="D34" s="157">
        <f>SUM(D29:D33)</f>
        <v>180</v>
      </c>
      <c r="E34" s="158">
        <f>SUM(E29:E33)</f>
        <v>75</v>
      </c>
      <c r="F34" s="158">
        <f t="shared" ref="F34:H34" si="16">SUM(F29:F33)</f>
        <v>15</v>
      </c>
      <c r="G34" s="158">
        <f t="shared" si="16"/>
        <v>90</v>
      </c>
      <c r="H34" s="159">
        <f t="shared" si="16"/>
        <v>0</v>
      </c>
      <c r="I34" s="160">
        <f>SUM(I29:I33)</f>
        <v>12</v>
      </c>
      <c r="J34" s="161">
        <f>COUNTIF(J29:J33,"E")</f>
        <v>2</v>
      </c>
      <c r="K34" s="162">
        <f>SUM(K29:K33)</f>
        <v>60</v>
      </c>
      <c r="L34" s="162">
        <f>SUM(L29:L33)</f>
        <v>15</v>
      </c>
      <c r="M34" s="162">
        <f>SUM(M29:M33)</f>
        <v>75</v>
      </c>
      <c r="N34" s="163">
        <f>SUM(N29:N33)</f>
        <v>0</v>
      </c>
      <c r="O34" s="160">
        <f>SUM(O29:O33)</f>
        <v>2</v>
      </c>
      <c r="P34" s="161">
        <f>COUNTIF(P29:P33,"E")</f>
        <v>0</v>
      </c>
      <c r="Q34" s="164">
        <f>SUM(Q29:Q33)</f>
        <v>15</v>
      </c>
      <c r="R34" s="164">
        <f>SUM(R29:R33)</f>
        <v>0</v>
      </c>
      <c r="S34" s="164">
        <f>SUM(S29:S33)</f>
        <v>15</v>
      </c>
      <c r="T34" s="165">
        <f>SUM(T29:T33)</f>
        <v>0</v>
      </c>
      <c r="U34" s="160"/>
      <c r="V34" s="161"/>
      <c r="W34" s="166"/>
      <c r="X34" s="166"/>
      <c r="Y34" s="166"/>
      <c r="Z34" s="167"/>
    </row>
    <row r="35" spans="1:26" s="31" customFormat="1" ht="30" customHeight="1">
      <c r="A35" s="168" t="s">
        <v>71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70"/>
      <c r="P35" s="171"/>
      <c r="Q35" s="170"/>
      <c r="R35" s="170"/>
      <c r="S35" s="170"/>
      <c r="T35" s="170"/>
      <c r="U35" s="170"/>
      <c r="V35" s="170"/>
      <c r="W35" s="170"/>
      <c r="X35" s="170"/>
      <c r="Y35" s="170"/>
      <c r="Z35" s="172"/>
    </row>
    <row r="36" spans="1:26" s="32" customFormat="1" ht="24.9" customHeight="1">
      <c r="A36" s="83">
        <v>13</v>
      </c>
      <c r="B36" s="84" t="s">
        <v>85</v>
      </c>
      <c r="C36" s="106">
        <f>COUNTIF(J36,"E")+COUNTIF(P36,"E")+COUNTIF(V36,"E")</f>
        <v>1</v>
      </c>
      <c r="D36" s="107">
        <f>SUM(E36:H36)</f>
        <v>60</v>
      </c>
      <c r="E36" s="108">
        <f t="shared" ref="E36:H37" si="17">SUM(K36,Q36,W36)</f>
        <v>30</v>
      </c>
      <c r="F36" s="108">
        <f t="shared" si="17"/>
        <v>0</v>
      </c>
      <c r="G36" s="108">
        <f t="shared" si="17"/>
        <v>30</v>
      </c>
      <c r="H36" s="109">
        <f t="shared" si="17"/>
        <v>0</v>
      </c>
      <c r="I36" s="97">
        <v>4</v>
      </c>
      <c r="J36" s="98" t="s">
        <v>12</v>
      </c>
      <c r="K36" s="99">
        <v>30</v>
      </c>
      <c r="L36" s="99"/>
      <c r="M36" s="99">
        <v>30</v>
      </c>
      <c r="N36" s="100"/>
      <c r="O36" s="97"/>
      <c r="P36" s="98"/>
      <c r="Q36" s="115"/>
      <c r="R36" s="115"/>
      <c r="S36" s="115"/>
      <c r="T36" s="116"/>
      <c r="U36" s="101"/>
      <c r="V36" s="98"/>
      <c r="W36" s="99"/>
      <c r="X36" s="99"/>
      <c r="Y36" s="99"/>
      <c r="Z36" s="118"/>
    </row>
    <row r="37" spans="1:26" s="32" customFormat="1" ht="24.9" customHeight="1">
      <c r="A37" s="85">
        <v>14</v>
      </c>
      <c r="B37" s="84" t="s">
        <v>86</v>
      </c>
      <c r="C37" s="106">
        <f>COUNTIF(J37,"E")+COUNTIF(P37,"E")+COUNTIF(V37,"E")</f>
        <v>1</v>
      </c>
      <c r="D37" s="107">
        <f>SUM(E37:H37)</f>
        <v>45</v>
      </c>
      <c r="E37" s="108">
        <f t="shared" si="17"/>
        <v>30</v>
      </c>
      <c r="F37" s="108">
        <f t="shared" si="17"/>
        <v>0</v>
      </c>
      <c r="G37" s="108">
        <f t="shared" si="17"/>
        <v>0</v>
      </c>
      <c r="H37" s="109">
        <f t="shared" si="17"/>
        <v>15</v>
      </c>
      <c r="I37" s="97">
        <v>3</v>
      </c>
      <c r="J37" s="98" t="s">
        <v>12</v>
      </c>
      <c r="K37" s="99">
        <v>30</v>
      </c>
      <c r="L37" s="99"/>
      <c r="M37" s="99"/>
      <c r="N37" s="100">
        <v>15</v>
      </c>
      <c r="O37" s="97"/>
      <c r="P37" s="98"/>
      <c r="Q37" s="115"/>
      <c r="R37" s="115"/>
      <c r="S37" s="115"/>
      <c r="T37" s="116"/>
      <c r="U37" s="101"/>
      <c r="V37" s="98"/>
      <c r="W37" s="99"/>
      <c r="X37" s="99"/>
      <c r="Y37" s="99"/>
      <c r="Z37" s="118"/>
    </row>
    <row r="38" spans="1:26" s="32" customFormat="1" ht="24.9" customHeight="1">
      <c r="A38" s="85">
        <v>15</v>
      </c>
      <c r="B38" s="119" t="s">
        <v>66</v>
      </c>
      <c r="C38" s="120">
        <f t="shared" ref="C38:C45" si="18">COUNTIF(J38,"E")+COUNTIF(P38,"E")+COUNTIF(V38,"E")</f>
        <v>0</v>
      </c>
      <c r="D38" s="121">
        <f t="shared" ref="D38:D45" si="19">SUM(E38:H38)</f>
        <v>45</v>
      </c>
      <c r="E38" s="108">
        <f t="shared" ref="E38:E45" si="20">SUM(K38,Q38,W38)</f>
        <v>15</v>
      </c>
      <c r="F38" s="108">
        <f t="shared" ref="F38:F45" si="21">SUM(L38,R38,X38)</f>
        <v>0</v>
      </c>
      <c r="G38" s="108">
        <f t="shared" ref="G38:G45" si="22">SUM(M38,S38,Y38)</f>
        <v>30</v>
      </c>
      <c r="H38" s="109">
        <f t="shared" ref="H38:H45" si="23">SUM(N38,T38,Z38)</f>
        <v>0</v>
      </c>
      <c r="I38" s="124">
        <v>3</v>
      </c>
      <c r="J38" s="125"/>
      <c r="K38" s="126">
        <v>15</v>
      </c>
      <c r="L38" s="126"/>
      <c r="M38" s="126">
        <v>30</v>
      </c>
      <c r="N38" s="127"/>
      <c r="O38" s="124"/>
      <c r="P38" s="125"/>
      <c r="Q38" s="128"/>
      <c r="R38" s="128"/>
      <c r="S38" s="128"/>
      <c r="T38" s="129"/>
      <c r="U38" s="130"/>
      <c r="V38" s="125"/>
      <c r="W38" s="126"/>
      <c r="X38" s="126"/>
      <c r="Y38" s="126"/>
      <c r="Z38" s="131"/>
    </row>
    <row r="39" spans="1:26" s="32" customFormat="1" ht="24.9" customHeight="1">
      <c r="A39" s="85">
        <v>16</v>
      </c>
      <c r="B39" s="84" t="s">
        <v>87</v>
      </c>
      <c r="C39" s="106">
        <f t="shared" si="18"/>
        <v>0</v>
      </c>
      <c r="D39" s="107">
        <f t="shared" si="19"/>
        <v>45</v>
      </c>
      <c r="E39" s="108">
        <f t="shared" si="20"/>
        <v>15</v>
      </c>
      <c r="F39" s="108">
        <f t="shared" si="21"/>
        <v>0</v>
      </c>
      <c r="G39" s="108">
        <f t="shared" si="22"/>
        <v>30</v>
      </c>
      <c r="H39" s="109">
        <f t="shared" si="23"/>
        <v>0</v>
      </c>
      <c r="I39" s="97">
        <v>3</v>
      </c>
      <c r="J39" s="98"/>
      <c r="K39" s="99">
        <v>15</v>
      </c>
      <c r="L39" s="99"/>
      <c r="M39" s="99">
        <v>30</v>
      </c>
      <c r="N39" s="100"/>
      <c r="O39" s="97"/>
      <c r="P39" s="98"/>
      <c r="Q39" s="115"/>
      <c r="R39" s="115"/>
      <c r="S39" s="115"/>
      <c r="T39" s="116"/>
      <c r="U39" s="101"/>
      <c r="V39" s="98"/>
      <c r="W39" s="99"/>
      <c r="X39" s="99"/>
      <c r="Y39" s="99"/>
      <c r="Z39" s="118"/>
    </row>
    <row r="40" spans="1:26" s="32" customFormat="1" ht="24.9" customHeight="1">
      <c r="A40" s="85">
        <v>17</v>
      </c>
      <c r="B40" s="119" t="s">
        <v>51</v>
      </c>
      <c r="C40" s="120">
        <f>COUNTIF(J40,"E")+COUNTIF(P40,"E")+COUNTIF(V40,"E")</f>
        <v>0</v>
      </c>
      <c r="D40" s="121">
        <f>SUM(E40:H40)</f>
        <v>45</v>
      </c>
      <c r="E40" s="122">
        <f t="shared" ref="E40:H40" si="24">SUM(K40,Q40,W40)</f>
        <v>30</v>
      </c>
      <c r="F40" s="122">
        <f t="shared" si="24"/>
        <v>0</v>
      </c>
      <c r="G40" s="122">
        <f t="shared" si="24"/>
        <v>15</v>
      </c>
      <c r="H40" s="123">
        <f t="shared" si="24"/>
        <v>0</v>
      </c>
      <c r="I40" s="124"/>
      <c r="J40" s="125"/>
      <c r="K40" s="126"/>
      <c r="L40" s="126"/>
      <c r="M40" s="126"/>
      <c r="N40" s="127"/>
      <c r="O40" s="124">
        <v>3</v>
      </c>
      <c r="P40" s="125"/>
      <c r="Q40" s="128">
        <v>30</v>
      </c>
      <c r="R40" s="128"/>
      <c r="S40" s="128">
        <v>15</v>
      </c>
      <c r="T40" s="129"/>
      <c r="U40" s="124"/>
      <c r="V40" s="125"/>
      <c r="W40" s="126"/>
      <c r="X40" s="126"/>
      <c r="Y40" s="126"/>
      <c r="Z40" s="131"/>
    </row>
    <row r="41" spans="1:26" s="32" customFormat="1" ht="24.9" customHeight="1">
      <c r="A41" s="85">
        <v>18</v>
      </c>
      <c r="B41" s="84" t="s">
        <v>67</v>
      </c>
      <c r="C41" s="106">
        <f t="shared" si="18"/>
        <v>0</v>
      </c>
      <c r="D41" s="107">
        <f t="shared" si="19"/>
        <v>45</v>
      </c>
      <c r="E41" s="108">
        <f t="shared" si="20"/>
        <v>15</v>
      </c>
      <c r="F41" s="108">
        <f t="shared" si="21"/>
        <v>15</v>
      </c>
      <c r="G41" s="108">
        <f t="shared" si="22"/>
        <v>15</v>
      </c>
      <c r="H41" s="109">
        <f t="shared" si="23"/>
        <v>0</v>
      </c>
      <c r="I41" s="97"/>
      <c r="J41" s="98"/>
      <c r="K41" s="99"/>
      <c r="L41" s="99"/>
      <c r="M41" s="99"/>
      <c r="N41" s="100"/>
      <c r="O41" s="97">
        <v>3</v>
      </c>
      <c r="P41" s="98"/>
      <c r="Q41" s="115">
        <v>15</v>
      </c>
      <c r="R41" s="115">
        <v>15</v>
      </c>
      <c r="S41" s="115">
        <v>15</v>
      </c>
      <c r="T41" s="116"/>
      <c r="U41" s="101"/>
      <c r="V41" s="98"/>
      <c r="W41" s="99"/>
      <c r="X41" s="99"/>
      <c r="Y41" s="99"/>
      <c r="Z41" s="118"/>
    </row>
    <row r="42" spans="1:26" s="32" customFormat="1" ht="24.9" customHeight="1">
      <c r="A42" s="85">
        <v>19</v>
      </c>
      <c r="B42" s="84" t="s">
        <v>68</v>
      </c>
      <c r="C42" s="106">
        <f t="shared" si="18"/>
        <v>1</v>
      </c>
      <c r="D42" s="107">
        <f t="shared" si="19"/>
        <v>30</v>
      </c>
      <c r="E42" s="108">
        <f t="shared" si="20"/>
        <v>15</v>
      </c>
      <c r="F42" s="108">
        <f t="shared" si="21"/>
        <v>0</v>
      </c>
      <c r="G42" s="108">
        <f t="shared" si="22"/>
        <v>15</v>
      </c>
      <c r="H42" s="109">
        <f t="shared" si="23"/>
        <v>0</v>
      </c>
      <c r="I42" s="97"/>
      <c r="J42" s="98"/>
      <c r="K42" s="99"/>
      <c r="L42" s="99"/>
      <c r="M42" s="99"/>
      <c r="N42" s="100"/>
      <c r="O42" s="97">
        <v>2</v>
      </c>
      <c r="P42" s="98" t="s">
        <v>12</v>
      </c>
      <c r="Q42" s="115">
        <v>15</v>
      </c>
      <c r="R42" s="115"/>
      <c r="S42" s="115">
        <v>15</v>
      </c>
      <c r="T42" s="116"/>
      <c r="U42" s="101"/>
      <c r="V42" s="98"/>
      <c r="W42" s="99"/>
      <c r="X42" s="99"/>
      <c r="Y42" s="99"/>
      <c r="Z42" s="118"/>
    </row>
    <row r="43" spans="1:26" s="32" customFormat="1" ht="24.9" customHeight="1">
      <c r="A43" s="85">
        <v>20</v>
      </c>
      <c r="B43" s="84" t="s">
        <v>69</v>
      </c>
      <c r="C43" s="106">
        <f t="shared" si="18"/>
        <v>1</v>
      </c>
      <c r="D43" s="107">
        <f t="shared" si="19"/>
        <v>30</v>
      </c>
      <c r="E43" s="108">
        <f t="shared" si="20"/>
        <v>15</v>
      </c>
      <c r="F43" s="108">
        <f t="shared" si="21"/>
        <v>0</v>
      </c>
      <c r="G43" s="108">
        <f t="shared" si="22"/>
        <v>15</v>
      </c>
      <c r="H43" s="109">
        <f t="shared" si="23"/>
        <v>0</v>
      </c>
      <c r="I43" s="97"/>
      <c r="J43" s="98"/>
      <c r="K43" s="99"/>
      <c r="L43" s="99"/>
      <c r="M43" s="99"/>
      <c r="N43" s="100"/>
      <c r="O43" s="97">
        <v>2</v>
      </c>
      <c r="P43" s="98" t="s">
        <v>12</v>
      </c>
      <c r="Q43" s="115">
        <v>15</v>
      </c>
      <c r="R43" s="115"/>
      <c r="S43" s="115">
        <v>15</v>
      </c>
      <c r="T43" s="116"/>
      <c r="U43" s="101"/>
      <c r="V43" s="98"/>
      <c r="W43" s="99"/>
      <c r="X43" s="99"/>
      <c r="Y43" s="99"/>
      <c r="Z43" s="118"/>
    </row>
    <row r="44" spans="1:26" s="32" customFormat="1" ht="24.9" customHeight="1">
      <c r="A44" s="85">
        <v>21</v>
      </c>
      <c r="B44" s="84" t="s">
        <v>92</v>
      </c>
      <c r="C44" s="106">
        <f>COUNTIF(J44,"E")+COUNTIF(P44,"E")+COUNTIF(V44,"E")</f>
        <v>0</v>
      </c>
      <c r="D44" s="107">
        <f>SUM(E44:H44)</f>
        <v>30</v>
      </c>
      <c r="E44" s="108">
        <f>SUM(K44,Q44,W44)</f>
        <v>15</v>
      </c>
      <c r="F44" s="108">
        <f>SUM(L44,R44,X44)</f>
        <v>0</v>
      </c>
      <c r="G44" s="108">
        <f>SUM(M44,S44,Y44)</f>
        <v>15</v>
      </c>
      <c r="H44" s="109">
        <f>SUM(N44,T44,Z44)</f>
        <v>0</v>
      </c>
      <c r="I44" s="97"/>
      <c r="J44" s="98"/>
      <c r="K44" s="99"/>
      <c r="L44" s="99"/>
      <c r="M44" s="99"/>
      <c r="N44" s="100"/>
      <c r="O44" s="97">
        <v>2</v>
      </c>
      <c r="P44" s="98"/>
      <c r="Q44" s="115">
        <v>15</v>
      </c>
      <c r="R44" s="115"/>
      <c r="S44" s="115">
        <v>15</v>
      </c>
      <c r="T44" s="116"/>
      <c r="U44" s="101"/>
      <c r="V44" s="98"/>
      <c r="W44" s="99"/>
      <c r="X44" s="99"/>
      <c r="Y44" s="99"/>
      <c r="Z44" s="118"/>
    </row>
    <row r="45" spans="1:26" s="32" customFormat="1" ht="24.9" customHeight="1">
      <c r="A45" s="85">
        <v>22</v>
      </c>
      <c r="B45" s="84" t="s">
        <v>70</v>
      </c>
      <c r="C45" s="106">
        <f t="shared" si="18"/>
        <v>0</v>
      </c>
      <c r="D45" s="107">
        <f t="shared" si="19"/>
        <v>45</v>
      </c>
      <c r="E45" s="108">
        <f t="shared" si="20"/>
        <v>30</v>
      </c>
      <c r="F45" s="108">
        <f t="shared" si="21"/>
        <v>0</v>
      </c>
      <c r="G45" s="108">
        <f t="shared" si="22"/>
        <v>15</v>
      </c>
      <c r="H45" s="109">
        <f t="shared" si="23"/>
        <v>0</v>
      </c>
      <c r="I45" s="97"/>
      <c r="J45" s="98"/>
      <c r="K45" s="99"/>
      <c r="L45" s="99"/>
      <c r="M45" s="99"/>
      <c r="N45" s="100"/>
      <c r="O45" s="97"/>
      <c r="P45" s="98"/>
      <c r="Q45" s="115"/>
      <c r="R45" s="115"/>
      <c r="S45" s="115"/>
      <c r="T45" s="116"/>
      <c r="U45" s="101">
        <v>3</v>
      </c>
      <c r="V45" s="98"/>
      <c r="W45" s="99">
        <v>30</v>
      </c>
      <c r="X45" s="99"/>
      <c r="Y45" s="99">
        <v>15</v>
      </c>
      <c r="Z45" s="118"/>
    </row>
    <row r="46" spans="1:26" s="33" customFormat="1" ht="24.9" customHeight="1">
      <c r="A46" s="155"/>
      <c r="B46" s="143" t="s">
        <v>54</v>
      </c>
      <c r="C46" s="156">
        <f t="shared" ref="C46:I46" si="25">SUM(C36:C45)</f>
        <v>4</v>
      </c>
      <c r="D46" s="157">
        <f t="shared" si="25"/>
        <v>420</v>
      </c>
      <c r="E46" s="158">
        <f t="shared" si="25"/>
        <v>210</v>
      </c>
      <c r="F46" s="158">
        <f t="shared" si="25"/>
        <v>15</v>
      </c>
      <c r="G46" s="158">
        <f t="shared" si="25"/>
        <v>180</v>
      </c>
      <c r="H46" s="159">
        <f t="shared" si="25"/>
        <v>15</v>
      </c>
      <c r="I46" s="160">
        <f t="shared" si="25"/>
        <v>13</v>
      </c>
      <c r="J46" s="161">
        <f>COUNTIF(J36:J45,"E")</f>
        <v>2</v>
      </c>
      <c r="K46" s="162">
        <f>SUM(K36:K45)</f>
        <v>90</v>
      </c>
      <c r="L46" s="162">
        <f>SUM(L36:L45)</f>
        <v>0</v>
      </c>
      <c r="M46" s="162">
        <f>SUM(M36:M45)</f>
        <v>90</v>
      </c>
      <c r="N46" s="163">
        <f>SUM(N36:N45)</f>
        <v>15</v>
      </c>
      <c r="O46" s="160">
        <f>SUM(O36:O45)</f>
        <v>12</v>
      </c>
      <c r="P46" s="161">
        <f>COUNTIF(P36:P45,"E")</f>
        <v>2</v>
      </c>
      <c r="Q46" s="164">
        <f>SUM(Q36:Q45)</f>
        <v>90</v>
      </c>
      <c r="R46" s="164">
        <f>SUM(R36:R45)</f>
        <v>15</v>
      </c>
      <c r="S46" s="164">
        <f>SUM(S36:S45)</f>
        <v>75</v>
      </c>
      <c r="T46" s="165">
        <f>SUM(T36:T45)</f>
        <v>0</v>
      </c>
      <c r="U46" s="160">
        <f>SUM(U36:U45)</f>
        <v>3</v>
      </c>
      <c r="V46" s="161">
        <f>COUNTIF(V36:V45,"E")</f>
        <v>0</v>
      </c>
      <c r="W46" s="166">
        <f>SUM(W36:W45)</f>
        <v>30</v>
      </c>
      <c r="X46" s="166">
        <f>SUM(X36:X45)</f>
        <v>0</v>
      </c>
      <c r="Y46" s="166">
        <f>SUM(Y36:Y45)</f>
        <v>15</v>
      </c>
      <c r="Z46" s="167">
        <f>SUM(Z36:Z45)</f>
        <v>0</v>
      </c>
    </row>
    <row r="47" spans="1:26" ht="20.100000000000001" customHeight="1">
      <c r="A47" s="148"/>
      <c r="B47" s="228" t="s">
        <v>53</v>
      </c>
      <c r="C47" s="149"/>
      <c r="D47" s="150"/>
      <c r="E47" s="151" t="s">
        <v>16</v>
      </c>
      <c r="F47" s="151" t="s">
        <v>17</v>
      </c>
      <c r="G47" s="151" t="s">
        <v>18</v>
      </c>
      <c r="H47" s="152" t="s">
        <v>19</v>
      </c>
      <c r="I47" s="153"/>
      <c r="J47" s="153"/>
      <c r="K47" s="151" t="s">
        <v>16</v>
      </c>
      <c r="L47" s="151" t="s">
        <v>17</v>
      </c>
      <c r="M47" s="151" t="s">
        <v>18</v>
      </c>
      <c r="N47" s="152" t="s">
        <v>19</v>
      </c>
      <c r="O47" s="153"/>
      <c r="P47" s="153"/>
      <c r="Q47" s="151" t="s">
        <v>16</v>
      </c>
      <c r="R47" s="151" t="s">
        <v>17</v>
      </c>
      <c r="S47" s="151" t="s">
        <v>18</v>
      </c>
      <c r="T47" s="152" t="s">
        <v>19</v>
      </c>
      <c r="U47" s="153"/>
      <c r="V47" s="153"/>
      <c r="W47" s="151" t="s">
        <v>16</v>
      </c>
      <c r="X47" s="151" t="s">
        <v>17</v>
      </c>
      <c r="Y47" s="151" t="s">
        <v>18</v>
      </c>
      <c r="Z47" s="154" t="s">
        <v>19</v>
      </c>
    </row>
    <row r="48" spans="1:26" ht="50.1" customHeight="1" thickBot="1">
      <c r="A48" s="35"/>
      <c r="B48" s="229"/>
      <c r="C48" s="135">
        <f t="shared" ref="C48:H48" si="26">C27+C34+C46</f>
        <v>6</v>
      </c>
      <c r="D48" s="136">
        <f t="shared" si="26"/>
        <v>741</v>
      </c>
      <c r="E48" s="133">
        <f t="shared" si="26"/>
        <v>379</v>
      </c>
      <c r="F48" s="133">
        <f t="shared" si="26"/>
        <v>60</v>
      </c>
      <c r="G48" s="133">
        <f t="shared" si="26"/>
        <v>285</v>
      </c>
      <c r="H48" s="134">
        <f t="shared" si="26"/>
        <v>17</v>
      </c>
      <c r="I48" s="137" t="str">
        <f t="shared" ref="I48:Z48" si="27">TEXT(I27+I34+I46,0)</f>
        <v>30</v>
      </c>
      <c r="J48" s="138" t="str">
        <f t="shared" si="27"/>
        <v>4</v>
      </c>
      <c r="K48" s="133" t="str">
        <f t="shared" si="27"/>
        <v>214</v>
      </c>
      <c r="L48" s="133" t="str">
        <f t="shared" si="27"/>
        <v>15</v>
      </c>
      <c r="M48" s="133" t="str">
        <f t="shared" si="27"/>
        <v>180</v>
      </c>
      <c r="N48" s="134" t="str">
        <f t="shared" si="27"/>
        <v>15</v>
      </c>
      <c r="O48" s="137" t="str">
        <f t="shared" si="27"/>
        <v>14</v>
      </c>
      <c r="P48" s="138" t="str">
        <f t="shared" si="27"/>
        <v>2</v>
      </c>
      <c r="Q48" s="133" t="str">
        <f t="shared" si="27"/>
        <v>105</v>
      </c>
      <c r="R48" s="133" t="str">
        <f t="shared" si="27"/>
        <v>15</v>
      </c>
      <c r="S48" s="133" t="str">
        <f t="shared" si="27"/>
        <v>90</v>
      </c>
      <c r="T48" s="134" t="str">
        <f t="shared" si="27"/>
        <v>2</v>
      </c>
      <c r="U48" s="137" t="str">
        <f t="shared" si="27"/>
        <v>7</v>
      </c>
      <c r="V48" s="138" t="str">
        <f t="shared" si="27"/>
        <v>0</v>
      </c>
      <c r="W48" s="133" t="str">
        <f t="shared" si="27"/>
        <v>60</v>
      </c>
      <c r="X48" s="133" t="str">
        <f t="shared" si="27"/>
        <v>30</v>
      </c>
      <c r="Y48" s="133" t="str">
        <f t="shared" si="27"/>
        <v>15</v>
      </c>
      <c r="Z48" s="139" t="str">
        <f t="shared" si="27"/>
        <v>0</v>
      </c>
    </row>
    <row r="49" spans="1:27" ht="18" thickBot="1">
      <c r="A49" s="36"/>
      <c r="B49" s="37"/>
      <c r="C49" s="37" t="s">
        <v>6</v>
      </c>
      <c r="D49" s="37"/>
      <c r="E49" s="37"/>
      <c r="F49" s="37"/>
      <c r="G49" s="37"/>
      <c r="H49" s="37"/>
      <c r="I49" s="37"/>
      <c r="J49" s="37"/>
      <c r="K49" s="38"/>
      <c r="L49" s="39">
        <f>(VALUE(K48)+VALUE(L48)+VALUE(M48)+VALUE(N48))</f>
        <v>424</v>
      </c>
      <c r="M49" s="39"/>
      <c r="N49" s="40"/>
      <c r="O49" s="41"/>
      <c r="P49" s="37"/>
      <c r="Q49" s="38"/>
      <c r="R49" s="39">
        <f>(VALUE(Q48)+VALUE(R48)+VALUE(S48)+VALUE(T48))</f>
        <v>212</v>
      </c>
      <c r="S49" s="39"/>
      <c r="T49" s="40"/>
      <c r="U49" s="41"/>
      <c r="V49" s="37"/>
      <c r="W49" s="38"/>
      <c r="X49" s="39">
        <f>(VALUE(W48)+VALUE(X48)+VALUE(Y48)+VALUE(Z48))</f>
        <v>105</v>
      </c>
      <c r="Y49" s="39"/>
      <c r="Z49" s="42"/>
    </row>
    <row r="50" spans="1:27" ht="10.050000000000001" customHeight="1" thickBot="1">
      <c r="A50" s="43"/>
      <c r="B50" s="44"/>
      <c r="C50" s="45"/>
      <c r="D50" s="45"/>
      <c r="E50" s="45"/>
      <c r="F50" s="45"/>
      <c r="G50" s="45"/>
      <c r="H50" s="45"/>
      <c r="I50" s="46"/>
      <c r="J50" s="46"/>
      <c r="K50" s="47"/>
      <c r="L50" s="47"/>
      <c r="M50" s="47"/>
      <c r="N50" s="47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8"/>
    </row>
    <row r="51" spans="1:27" s="31" customFormat="1" ht="30" customHeight="1">
      <c r="A51" s="30" t="s">
        <v>55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/>
      <c r="P51" s="28"/>
      <c r="Q51" s="27"/>
      <c r="R51" s="27"/>
      <c r="S51" s="27"/>
      <c r="T51" s="27"/>
      <c r="U51" s="27"/>
      <c r="V51" s="27"/>
      <c r="W51" s="27"/>
      <c r="X51" s="27"/>
      <c r="Y51" s="27"/>
      <c r="Z51" s="29"/>
    </row>
    <row r="52" spans="1:27" s="32" customFormat="1" ht="24.9" customHeight="1">
      <c r="A52" s="82">
        <v>23</v>
      </c>
      <c r="B52" s="132" t="s">
        <v>27</v>
      </c>
      <c r="C52" s="102">
        <f>COUNTIF(J52,"E")+COUNTIF(P52,"E")+COUNTIF(V52,"E")</f>
        <v>0</v>
      </c>
      <c r="D52" s="103">
        <f>SUM(E52:H52)</f>
        <v>45</v>
      </c>
      <c r="E52" s="104">
        <f>SUM(K52,Q52,W52)</f>
        <v>0</v>
      </c>
      <c r="F52" s="104">
        <f>SUM(L52,R52,X52)</f>
        <v>0</v>
      </c>
      <c r="G52" s="104">
        <f>SUM(M52,S52,Y52)</f>
        <v>0</v>
      </c>
      <c r="H52" s="105">
        <f>SUM(N52,T52,Z52)</f>
        <v>45</v>
      </c>
      <c r="I52" s="93"/>
      <c r="J52" s="94"/>
      <c r="K52" s="95"/>
      <c r="L52" s="95"/>
      <c r="M52" s="95"/>
      <c r="N52" s="96"/>
      <c r="O52" s="93">
        <v>4</v>
      </c>
      <c r="P52" s="94"/>
      <c r="Q52" s="113"/>
      <c r="R52" s="113"/>
      <c r="S52" s="113"/>
      <c r="T52" s="114">
        <v>45</v>
      </c>
      <c r="U52" s="93"/>
      <c r="V52" s="94"/>
      <c r="W52" s="95"/>
      <c r="X52" s="95"/>
      <c r="Y52" s="95"/>
      <c r="Z52" s="117"/>
    </row>
    <row r="53" spans="1:27" s="32" customFormat="1" ht="24.9" customHeight="1">
      <c r="A53" s="85">
        <v>24</v>
      </c>
      <c r="B53" s="119" t="s">
        <v>56</v>
      </c>
      <c r="C53" s="120">
        <f t="shared" ref="C53:C69" si="28">COUNTIF(J53,"E")+COUNTIF(P53,"E")+COUNTIF(V53,"E")</f>
        <v>0</v>
      </c>
      <c r="D53" s="121">
        <f t="shared" ref="D53:D69" si="29">SUM(E53:H53)</f>
        <v>45</v>
      </c>
      <c r="E53" s="122">
        <f t="shared" ref="E53:E69" si="30">SUM(K53,Q53,W53)</f>
        <v>30</v>
      </c>
      <c r="F53" s="122">
        <f t="shared" ref="F53:F69" si="31">SUM(L53,R53,X53)</f>
        <v>0</v>
      </c>
      <c r="G53" s="122">
        <f t="shared" ref="G53:G69" si="32">SUM(M53,S53,Y53)</f>
        <v>0</v>
      </c>
      <c r="H53" s="123">
        <f t="shared" ref="H53:H69" si="33">SUM(N53,T53,Z53)</f>
        <v>15</v>
      </c>
      <c r="I53" s="124"/>
      <c r="J53" s="125"/>
      <c r="K53" s="126"/>
      <c r="L53" s="126"/>
      <c r="M53" s="126"/>
      <c r="N53" s="127"/>
      <c r="O53" s="124">
        <v>4</v>
      </c>
      <c r="P53" s="125"/>
      <c r="Q53" s="128">
        <v>30</v>
      </c>
      <c r="R53" s="128"/>
      <c r="S53" s="128"/>
      <c r="T53" s="129">
        <v>15</v>
      </c>
      <c r="U53" s="130"/>
      <c r="V53" s="125"/>
      <c r="W53" s="126"/>
      <c r="X53" s="126"/>
      <c r="Y53" s="126"/>
      <c r="Z53" s="131"/>
    </row>
    <row r="54" spans="1:27" s="32" customFormat="1" ht="24.9" customHeight="1">
      <c r="A54" s="85">
        <v>25</v>
      </c>
      <c r="B54" s="119" t="s">
        <v>57</v>
      </c>
      <c r="C54" s="120">
        <f t="shared" si="28"/>
        <v>0</v>
      </c>
      <c r="D54" s="121">
        <f t="shared" si="29"/>
        <v>45</v>
      </c>
      <c r="E54" s="122">
        <f t="shared" si="30"/>
        <v>30</v>
      </c>
      <c r="F54" s="122">
        <f t="shared" si="31"/>
        <v>0</v>
      </c>
      <c r="G54" s="122">
        <f t="shared" si="32"/>
        <v>15</v>
      </c>
      <c r="H54" s="123">
        <f t="shared" si="33"/>
        <v>0</v>
      </c>
      <c r="I54" s="124"/>
      <c r="J54" s="125"/>
      <c r="K54" s="126"/>
      <c r="L54" s="126"/>
      <c r="M54" s="126"/>
      <c r="N54" s="127"/>
      <c r="O54" s="124">
        <v>3</v>
      </c>
      <c r="P54" s="125"/>
      <c r="Q54" s="128">
        <v>30</v>
      </c>
      <c r="R54" s="128"/>
      <c r="S54" s="128">
        <v>15</v>
      </c>
      <c r="T54" s="129"/>
      <c r="U54" s="130"/>
      <c r="V54" s="125"/>
      <c r="W54" s="126"/>
      <c r="X54" s="126"/>
      <c r="Y54" s="126"/>
      <c r="Z54" s="131"/>
    </row>
    <row r="55" spans="1:27" s="32" customFormat="1" ht="24.9" customHeight="1">
      <c r="A55" s="85">
        <v>26</v>
      </c>
      <c r="B55" s="119" t="s">
        <v>58</v>
      </c>
      <c r="C55" s="120">
        <f t="shared" si="28"/>
        <v>0</v>
      </c>
      <c r="D55" s="121">
        <f t="shared" si="29"/>
        <v>30</v>
      </c>
      <c r="E55" s="122">
        <f t="shared" si="30"/>
        <v>15</v>
      </c>
      <c r="F55" s="122">
        <f t="shared" si="31"/>
        <v>0</v>
      </c>
      <c r="G55" s="122">
        <f t="shared" si="32"/>
        <v>0</v>
      </c>
      <c r="H55" s="123">
        <f t="shared" si="33"/>
        <v>15</v>
      </c>
      <c r="I55" s="124"/>
      <c r="J55" s="125"/>
      <c r="K55" s="126"/>
      <c r="L55" s="126"/>
      <c r="M55" s="126"/>
      <c r="N55" s="127"/>
      <c r="O55" s="124">
        <v>2</v>
      </c>
      <c r="P55" s="125"/>
      <c r="Q55" s="128">
        <v>15</v>
      </c>
      <c r="R55" s="128"/>
      <c r="S55" s="128"/>
      <c r="T55" s="129">
        <v>15</v>
      </c>
      <c r="U55" s="130"/>
      <c r="V55" s="125"/>
      <c r="W55" s="126"/>
      <c r="X55" s="126"/>
      <c r="Y55" s="126"/>
      <c r="Z55" s="131"/>
    </row>
    <row r="56" spans="1:27" s="32" customFormat="1" ht="24.9" customHeight="1">
      <c r="A56" s="85">
        <v>27</v>
      </c>
      <c r="B56" s="119" t="s">
        <v>93</v>
      </c>
      <c r="C56" s="120">
        <f t="shared" si="28"/>
        <v>0</v>
      </c>
      <c r="D56" s="121">
        <f t="shared" si="29"/>
        <v>30</v>
      </c>
      <c r="E56" s="122">
        <f t="shared" si="30"/>
        <v>15</v>
      </c>
      <c r="F56" s="122">
        <f t="shared" si="31"/>
        <v>0</v>
      </c>
      <c r="G56" s="122">
        <f t="shared" si="32"/>
        <v>0</v>
      </c>
      <c r="H56" s="123">
        <f t="shared" si="33"/>
        <v>15</v>
      </c>
      <c r="I56" s="124"/>
      <c r="J56" s="125"/>
      <c r="K56" s="126"/>
      <c r="L56" s="126"/>
      <c r="M56" s="126"/>
      <c r="N56" s="127"/>
      <c r="O56" s="124">
        <v>2</v>
      </c>
      <c r="P56" s="125"/>
      <c r="Q56" s="128">
        <v>15</v>
      </c>
      <c r="R56" s="128"/>
      <c r="S56" s="128"/>
      <c r="T56" s="129">
        <v>15</v>
      </c>
      <c r="U56" s="130"/>
      <c r="V56" s="125"/>
      <c r="W56" s="126"/>
      <c r="X56" s="126"/>
      <c r="Y56" s="126"/>
      <c r="Z56" s="131"/>
    </row>
    <row r="57" spans="1:27" s="32" customFormat="1" ht="24.9" customHeight="1">
      <c r="A57" s="85">
        <v>28</v>
      </c>
      <c r="B57" s="119" t="s">
        <v>37</v>
      </c>
      <c r="C57" s="120"/>
      <c r="D57" s="121">
        <f t="shared" si="29"/>
        <v>15</v>
      </c>
      <c r="E57" s="122">
        <f t="shared" si="30"/>
        <v>0</v>
      </c>
      <c r="F57" s="122">
        <f t="shared" si="31"/>
        <v>0</v>
      </c>
      <c r="G57" s="122">
        <f t="shared" si="32"/>
        <v>0</v>
      </c>
      <c r="H57" s="123">
        <f t="shared" si="33"/>
        <v>15</v>
      </c>
      <c r="I57" s="124"/>
      <c r="J57" s="125"/>
      <c r="K57" s="126"/>
      <c r="L57" s="126"/>
      <c r="M57" s="126"/>
      <c r="N57" s="127"/>
      <c r="O57" s="124">
        <v>1</v>
      </c>
      <c r="P57" s="125"/>
      <c r="Q57" s="128"/>
      <c r="R57" s="128"/>
      <c r="S57" s="128"/>
      <c r="T57" s="129">
        <v>15</v>
      </c>
      <c r="U57" s="130"/>
      <c r="V57" s="125"/>
      <c r="W57" s="126"/>
      <c r="X57" s="126"/>
      <c r="Y57" s="126"/>
      <c r="Z57" s="131"/>
    </row>
    <row r="58" spans="1:27" s="32" customFormat="1" ht="24.9" customHeight="1">
      <c r="A58" s="85">
        <v>29</v>
      </c>
      <c r="B58" s="119" t="s">
        <v>24</v>
      </c>
      <c r="C58" s="120">
        <f>COUNTIF(J58,"E")+COUNTIF(P58,"E")+COUNTIF(V58,"E")</f>
        <v>0</v>
      </c>
      <c r="D58" s="121">
        <f>SUM(E58:H58)</f>
        <v>60</v>
      </c>
      <c r="E58" s="122">
        <f t="shared" ref="E58:H59" si="34">SUM(K58,Q58,W58)</f>
        <v>0</v>
      </c>
      <c r="F58" s="122">
        <f t="shared" si="34"/>
        <v>0</v>
      </c>
      <c r="G58" s="122">
        <f t="shared" si="34"/>
        <v>0</v>
      </c>
      <c r="H58" s="123">
        <f t="shared" si="34"/>
        <v>60</v>
      </c>
      <c r="I58" s="124"/>
      <c r="J58" s="125"/>
      <c r="K58" s="126"/>
      <c r="L58" s="126"/>
      <c r="M58" s="126"/>
      <c r="N58" s="127"/>
      <c r="O58" s="124"/>
      <c r="P58" s="125"/>
      <c r="Q58" s="128"/>
      <c r="R58" s="128"/>
      <c r="S58" s="128"/>
      <c r="T58" s="129"/>
      <c r="U58" s="130">
        <v>11</v>
      </c>
      <c r="V58" s="125"/>
      <c r="W58" s="126"/>
      <c r="X58" s="126"/>
      <c r="Y58" s="126"/>
      <c r="Z58" s="131">
        <v>60</v>
      </c>
    </row>
    <row r="59" spans="1:27" s="32" customFormat="1" ht="24.9" customHeight="1">
      <c r="A59" s="85">
        <v>30</v>
      </c>
      <c r="B59" s="119" t="s">
        <v>23</v>
      </c>
      <c r="C59" s="120">
        <f>COUNTIF(J59,"E")+COUNTIF(P59,"E")+COUNTIF(V59,"E")</f>
        <v>0</v>
      </c>
      <c r="D59" s="121">
        <f>SUM(E59:H59)</f>
        <v>45</v>
      </c>
      <c r="E59" s="122">
        <f t="shared" si="34"/>
        <v>0</v>
      </c>
      <c r="F59" s="122">
        <f t="shared" si="34"/>
        <v>0</v>
      </c>
      <c r="G59" s="122">
        <f t="shared" si="34"/>
        <v>0</v>
      </c>
      <c r="H59" s="123">
        <f t="shared" si="34"/>
        <v>45</v>
      </c>
      <c r="I59" s="124"/>
      <c r="J59" s="125"/>
      <c r="K59" s="126"/>
      <c r="L59" s="126"/>
      <c r="M59" s="126"/>
      <c r="N59" s="127"/>
      <c r="O59" s="124"/>
      <c r="P59" s="125"/>
      <c r="Q59" s="128"/>
      <c r="R59" s="128"/>
      <c r="S59" s="128"/>
      <c r="T59" s="129"/>
      <c r="U59" s="130">
        <v>3</v>
      </c>
      <c r="V59" s="125"/>
      <c r="W59" s="126"/>
      <c r="X59" s="126"/>
      <c r="Y59" s="126"/>
      <c r="Z59" s="131">
        <v>45</v>
      </c>
    </row>
    <row r="60" spans="1:27" s="32" customFormat="1" ht="24.9" customHeight="1">
      <c r="A60" s="85">
        <v>31</v>
      </c>
      <c r="B60" s="119" t="s">
        <v>88</v>
      </c>
      <c r="C60" s="120">
        <f t="shared" si="28"/>
        <v>0</v>
      </c>
      <c r="D60" s="121">
        <f t="shared" si="29"/>
        <v>45</v>
      </c>
      <c r="E60" s="122">
        <f t="shared" si="30"/>
        <v>0</v>
      </c>
      <c r="F60" s="122">
        <f t="shared" si="31"/>
        <v>0</v>
      </c>
      <c r="G60" s="122">
        <f t="shared" si="32"/>
        <v>45</v>
      </c>
      <c r="H60" s="123">
        <f t="shared" si="33"/>
        <v>0</v>
      </c>
      <c r="I60" s="124"/>
      <c r="J60" s="125"/>
      <c r="K60" s="126"/>
      <c r="L60" s="126"/>
      <c r="M60" s="126"/>
      <c r="N60" s="127"/>
      <c r="O60" s="124"/>
      <c r="P60" s="125"/>
      <c r="Q60" s="128"/>
      <c r="R60" s="128"/>
      <c r="S60" s="128"/>
      <c r="T60" s="129"/>
      <c r="U60" s="130">
        <v>3</v>
      </c>
      <c r="V60" s="125"/>
      <c r="W60" s="126"/>
      <c r="X60" s="126"/>
      <c r="Y60" s="126">
        <v>45</v>
      </c>
      <c r="Z60" s="131"/>
      <c r="AA60" s="190"/>
    </row>
    <row r="61" spans="1:27" s="32" customFormat="1" ht="24.9" customHeight="1">
      <c r="A61" s="87">
        <v>32</v>
      </c>
      <c r="B61" s="89" t="s">
        <v>97</v>
      </c>
      <c r="C61" s="120">
        <f t="shared" si="28"/>
        <v>0</v>
      </c>
      <c r="D61" s="121">
        <f t="shared" si="29"/>
        <v>30</v>
      </c>
      <c r="E61" s="122">
        <f t="shared" si="30"/>
        <v>15</v>
      </c>
      <c r="F61" s="122">
        <f t="shared" si="31"/>
        <v>0</v>
      </c>
      <c r="G61" s="122">
        <f t="shared" si="32"/>
        <v>0</v>
      </c>
      <c r="H61" s="123">
        <f t="shared" si="33"/>
        <v>15</v>
      </c>
      <c r="I61" s="124"/>
      <c r="J61" s="125"/>
      <c r="K61" s="126"/>
      <c r="L61" s="126"/>
      <c r="M61" s="126"/>
      <c r="N61" s="127"/>
      <c r="O61" s="124"/>
      <c r="P61" s="125"/>
      <c r="Q61" s="128"/>
      <c r="R61" s="128"/>
      <c r="S61" s="128"/>
      <c r="T61" s="129"/>
      <c r="U61" s="130">
        <v>2</v>
      </c>
      <c r="V61" s="125"/>
      <c r="W61" s="126">
        <v>15</v>
      </c>
      <c r="X61" s="126"/>
      <c r="Y61" s="126"/>
      <c r="Z61" s="131">
        <v>15</v>
      </c>
    </row>
    <row r="62" spans="1:27" s="32" customFormat="1" ht="24.9" customHeight="1">
      <c r="A62" s="73"/>
      <c r="B62" s="140" t="s">
        <v>62</v>
      </c>
      <c r="C62" s="120">
        <f>COUNTIF(J62,"E")+COUNTIF(P62,"E")+COUNTIF(V62,"E")</f>
        <v>0</v>
      </c>
      <c r="D62" s="121">
        <f>SUM(E62:H62)</f>
        <v>0</v>
      </c>
      <c r="E62" s="122">
        <f t="shared" ref="E62:H63" si="35">SUM(K62,Q62,W62)</f>
        <v>0</v>
      </c>
      <c r="F62" s="122">
        <f t="shared" si="35"/>
        <v>0</v>
      </c>
      <c r="G62" s="122">
        <f t="shared" si="35"/>
        <v>0</v>
      </c>
      <c r="H62" s="123">
        <f t="shared" si="35"/>
        <v>0</v>
      </c>
      <c r="I62" s="124"/>
      <c r="J62" s="125"/>
      <c r="K62" s="126"/>
      <c r="L62" s="126"/>
      <c r="M62" s="126"/>
      <c r="N62" s="127"/>
      <c r="O62" s="124"/>
      <c r="P62" s="125"/>
      <c r="Q62" s="128"/>
      <c r="R62" s="128"/>
      <c r="S62" s="128"/>
      <c r="T62" s="129"/>
      <c r="U62" s="130"/>
      <c r="V62" s="125"/>
      <c r="W62" s="126"/>
      <c r="X62" s="126"/>
      <c r="Y62" s="126"/>
      <c r="Z62" s="131"/>
    </row>
    <row r="63" spans="1:27" s="32" customFormat="1" ht="24.9" customHeight="1">
      <c r="A63" s="73"/>
      <c r="B63" s="140" t="s">
        <v>83</v>
      </c>
      <c r="C63" s="120">
        <f>COUNTIF(J63,"E")+COUNTIF(P63,"E")+COUNTIF(V63,"E")</f>
        <v>0</v>
      </c>
      <c r="D63" s="121">
        <f>SUM(E63:H63)</f>
        <v>0</v>
      </c>
      <c r="E63" s="122">
        <f t="shared" si="35"/>
        <v>0</v>
      </c>
      <c r="F63" s="122">
        <f t="shared" si="35"/>
        <v>0</v>
      </c>
      <c r="G63" s="122">
        <f t="shared" si="35"/>
        <v>0</v>
      </c>
      <c r="H63" s="123">
        <f t="shared" si="35"/>
        <v>0</v>
      </c>
      <c r="I63" s="124"/>
      <c r="J63" s="125"/>
      <c r="K63" s="126"/>
      <c r="L63" s="126"/>
      <c r="M63" s="126"/>
      <c r="N63" s="127"/>
      <c r="O63" s="124"/>
      <c r="P63" s="125"/>
      <c r="Q63" s="128"/>
      <c r="R63" s="128"/>
      <c r="S63" s="128"/>
      <c r="T63" s="129"/>
      <c r="U63" s="130"/>
      <c r="V63" s="125"/>
      <c r="W63" s="126"/>
      <c r="X63" s="126"/>
      <c r="Y63" s="126"/>
      <c r="Z63" s="131"/>
    </row>
    <row r="64" spans="1:27" s="32" customFormat="1" ht="24.9" customHeight="1">
      <c r="A64" s="87">
        <v>33</v>
      </c>
      <c r="B64" s="89" t="s">
        <v>25</v>
      </c>
      <c r="C64" s="120">
        <f t="shared" si="28"/>
        <v>0</v>
      </c>
      <c r="D64" s="121">
        <f t="shared" si="29"/>
        <v>30</v>
      </c>
      <c r="E64" s="122">
        <f t="shared" si="30"/>
        <v>15</v>
      </c>
      <c r="F64" s="122">
        <f t="shared" si="31"/>
        <v>15</v>
      </c>
      <c r="G64" s="122">
        <f t="shared" si="32"/>
        <v>0</v>
      </c>
      <c r="H64" s="123">
        <f t="shared" si="33"/>
        <v>0</v>
      </c>
      <c r="I64" s="124"/>
      <c r="J64" s="125"/>
      <c r="K64" s="126"/>
      <c r="L64" s="126"/>
      <c r="M64" s="126"/>
      <c r="N64" s="127"/>
      <c r="O64" s="124"/>
      <c r="P64" s="125"/>
      <c r="Q64" s="128"/>
      <c r="R64" s="128"/>
      <c r="S64" s="128"/>
      <c r="T64" s="129"/>
      <c r="U64" s="130">
        <v>2</v>
      </c>
      <c r="V64" s="125"/>
      <c r="W64" s="126">
        <v>15</v>
      </c>
      <c r="X64" s="126">
        <v>15</v>
      </c>
      <c r="Y64" s="126"/>
      <c r="Z64" s="131"/>
    </row>
    <row r="65" spans="1:26" s="32" customFormat="1" ht="24.9" customHeight="1">
      <c r="A65" s="70"/>
      <c r="B65" s="140" t="s">
        <v>60</v>
      </c>
      <c r="C65" s="120"/>
      <c r="D65" s="121"/>
      <c r="E65" s="122"/>
      <c r="F65" s="122"/>
      <c r="G65" s="122"/>
      <c r="H65" s="123"/>
      <c r="I65" s="124"/>
      <c r="J65" s="125"/>
      <c r="K65" s="126"/>
      <c r="L65" s="126"/>
      <c r="M65" s="126"/>
      <c r="N65" s="127"/>
      <c r="O65" s="124"/>
      <c r="P65" s="125"/>
      <c r="Q65" s="128"/>
      <c r="R65" s="128"/>
      <c r="S65" s="128"/>
      <c r="T65" s="129"/>
      <c r="U65" s="130"/>
      <c r="V65" s="125"/>
      <c r="W65" s="126"/>
      <c r="X65" s="126"/>
      <c r="Y65" s="126"/>
      <c r="Z65" s="131"/>
    </row>
    <row r="66" spans="1:26" s="32" customFormat="1" ht="24.9" customHeight="1">
      <c r="A66" s="85"/>
      <c r="B66" s="141" t="s">
        <v>61</v>
      </c>
      <c r="C66" s="120"/>
      <c r="D66" s="121"/>
      <c r="E66" s="122"/>
      <c r="F66" s="122"/>
      <c r="G66" s="122"/>
      <c r="H66" s="123"/>
      <c r="I66" s="124"/>
      <c r="J66" s="125"/>
      <c r="K66" s="126"/>
      <c r="L66" s="126"/>
      <c r="M66" s="126"/>
      <c r="N66" s="127"/>
      <c r="O66" s="124"/>
      <c r="P66" s="125"/>
      <c r="Q66" s="128"/>
      <c r="R66" s="128"/>
      <c r="S66" s="128"/>
      <c r="T66" s="129"/>
      <c r="U66" s="130"/>
      <c r="V66" s="125"/>
      <c r="W66" s="126"/>
      <c r="X66" s="126"/>
      <c r="Y66" s="126"/>
      <c r="Z66" s="131"/>
    </row>
    <row r="67" spans="1:26" s="32" customFormat="1" ht="24.9" customHeight="1">
      <c r="A67" s="87">
        <v>34</v>
      </c>
      <c r="B67" s="89" t="s">
        <v>31</v>
      </c>
      <c r="C67" s="120">
        <f t="shared" si="28"/>
        <v>0</v>
      </c>
      <c r="D67" s="121">
        <f t="shared" si="29"/>
        <v>30</v>
      </c>
      <c r="E67" s="122">
        <f t="shared" si="30"/>
        <v>15</v>
      </c>
      <c r="F67" s="122">
        <f t="shared" si="31"/>
        <v>0</v>
      </c>
      <c r="G67" s="122">
        <f t="shared" si="32"/>
        <v>15</v>
      </c>
      <c r="H67" s="123">
        <f t="shared" si="33"/>
        <v>0</v>
      </c>
      <c r="I67" s="124"/>
      <c r="J67" s="125"/>
      <c r="K67" s="126"/>
      <c r="L67" s="126"/>
      <c r="M67" s="126"/>
      <c r="N67" s="127"/>
      <c r="O67" s="124"/>
      <c r="P67" s="125"/>
      <c r="Q67" s="128"/>
      <c r="R67" s="128"/>
      <c r="S67" s="128"/>
      <c r="T67" s="129"/>
      <c r="U67" s="130">
        <v>2</v>
      </c>
      <c r="V67" s="125"/>
      <c r="W67" s="126">
        <v>15</v>
      </c>
      <c r="X67" s="126"/>
      <c r="Y67" s="126">
        <v>15</v>
      </c>
      <c r="Z67" s="131"/>
    </row>
    <row r="68" spans="1:26" s="32" customFormat="1" ht="24.9" customHeight="1">
      <c r="A68" s="73"/>
      <c r="B68" s="140" t="s">
        <v>64</v>
      </c>
      <c r="C68" s="120">
        <f t="shared" si="28"/>
        <v>0</v>
      </c>
      <c r="D68" s="121">
        <f t="shared" si="29"/>
        <v>0</v>
      </c>
      <c r="E68" s="122">
        <f t="shared" si="30"/>
        <v>0</v>
      </c>
      <c r="F68" s="122">
        <f t="shared" si="31"/>
        <v>0</v>
      </c>
      <c r="G68" s="122">
        <f t="shared" si="32"/>
        <v>0</v>
      </c>
      <c r="H68" s="123">
        <f t="shared" si="33"/>
        <v>0</v>
      </c>
      <c r="I68" s="124"/>
      <c r="J68" s="125"/>
      <c r="K68" s="126"/>
      <c r="L68" s="126"/>
      <c r="M68" s="126"/>
      <c r="N68" s="127"/>
      <c r="O68" s="124"/>
      <c r="P68" s="125"/>
      <c r="Q68" s="128"/>
      <c r="R68" s="128"/>
      <c r="S68" s="128"/>
      <c r="T68" s="129"/>
      <c r="U68" s="130"/>
      <c r="V68" s="125"/>
      <c r="W68" s="126"/>
      <c r="X68" s="126"/>
      <c r="Y68" s="126"/>
      <c r="Z68" s="131"/>
    </row>
    <row r="69" spans="1:26" s="32" customFormat="1" ht="24.9" customHeight="1">
      <c r="A69" s="142"/>
      <c r="B69" s="141" t="s">
        <v>65</v>
      </c>
      <c r="C69" s="120">
        <f t="shared" si="28"/>
        <v>0</v>
      </c>
      <c r="D69" s="121">
        <f t="shared" si="29"/>
        <v>0</v>
      </c>
      <c r="E69" s="122">
        <f t="shared" si="30"/>
        <v>0</v>
      </c>
      <c r="F69" s="122">
        <f t="shared" si="31"/>
        <v>0</v>
      </c>
      <c r="G69" s="122">
        <f t="shared" si="32"/>
        <v>0</v>
      </c>
      <c r="H69" s="123">
        <f t="shared" si="33"/>
        <v>0</v>
      </c>
      <c r="I69" s="124"/>
      <c r="J69" s="125"/>
      <c r="K69" s="126"/>
      <c r="L69" s="126"/>
      <c r="M69" s="126"/>
      <c r="N69" s="127"/>
      <c r="O69" s="124"/>
      <c r="P69" s="125"/>
      <c r="Q69" s="128"/>
      <c r="R69" s="128"/>
      <c r="S69" s="128"/>
      <c r="T69" s="129"/>
      <c r="U69" s="130"/>
      <c r="V69" s="125"/>
      <c r="W69" s="126"/>
      <c r="X69" s="126"/>
      <c r="Y69" s="126"/>
      <c r="Z69" s="131"/>
    </row>
    <row r="70" spans="1:26" s="33" customFormat="1" ht="24.9" customHeight="1">
      <c r="A70" s="155"/>
      <c r="B70" s="143" t="s">
        <v>98</v>
      </c>
      <c r="C70" s="156">
        <f t="shared" ref="C70:I70" si="36">SUM(C52:C69)</f>
        <v>0</v>
      </c>
      <c r="D70" s="157">
        <f t="shared" si="36"/>
        <v>450</v>
      </c>
      <c r="E70" s="158">
        <f t="shared" si="36"/>
        <v>135</v>
      </c>
      <c r="F70" s="158">
        <f t="shared" si="36"/>
        <v>15</v>
      </c>
      <c r="G70" s="158">
        <f t="shared" si="36"/>
        <v>75</v>
      </c>
      <c r="H70" s="159">
        <f t="shared" si="36"/>
        <v>225</v>
      </c>
      <c r="I70" s="160">
        <f t="shared" si="36"/>
        <v>0</v>
      </c>
      <c r="J70" s="161">
        <f>COUNTIF(J52:J69,"E")</f>
        <v>0</v>
      </c>
      <c r="K70" s="162">
        <f>SUM(K52:K69)</f>
        <v>0</v>
      </c>
      <c r="L70" s="162">
        <f>SUM(L52:L69)</f>
        <v>0</v>
      </c>
      <c r="M70" s="162">
        <f>SUM(M52:M69)</f>
        <v>0</v>
      </c>
      <c r="N70" s="163">
        <f>SUM(N52:N69)</f>
        <v>0</v>
      </c>
      <c r="O70" s="160">
        <f>SUM(O52:O69)</f>
        <v>16</v>
      </c>
      <c r="P70" s="161">
        <f>COUNTIF(P52:P69,"E")</f>
        <v>0</v>
      </c>
      <c r="Q70" s="164">
        <f>SUM(Q52:Q69)</f>
        <v>90</v>
      </c>
      <c r="R70" s="164">
        <f>SUM(R52:R69)</f>
        <v>0</v>
      </c>
      <c r="S70" s="164">
        <f>SUM(S52:S69)</f>
        <v>15</v>
      </c>
      <c r="T70" s="165">
        <f>SUM(T52:T69)</f>
        <v>105</v>
      </c>
      <c r="U70" s="160">
        <f>SUM(U52:U69)</f>
        <v>23</v>
      </c>
      <c r="V70" s="161">
        <f>COUNTIF(V52:V69,"E")</f>
        <v>0</v>
      </c>
      <c r="W70" s="166">
        <f>SUM(W52:W69)</f>
        <v>45</v>
      </c>
      <c r="X70" s="166">
        <f>SUM(X52:X69)</f>
        <v>15</v>
      </c>
      <c r="Y70" s="166">
        <f>SUM(Y52:Y69)</f>
        <v>60</v>
      </c>
      <c r="Z70" s="167">
        <f>SUM(Z52:Z69)</f>
        <v>120</v>
      </c>
    </row>
    <row r="71" spans="1:26" ht="20.100000000000001" customHeight="1">
      <c r="A71" s="148"/>
      <c r="B71" s="228" t="s">
        <v>59</v>
      </c>
      <c r="C71" s="149"/>
      <c r="D71" s="150"/>
      <c r="E71" s="151" t="s">
        <v>16</v>
      </c>
      <c r="F71" s="151" t="s">
        <v>17</v>
      </c>
      <c r="G71" s="151" t="s">
        <v>18</v>
      </c>
      <c r="H71" s="152" t="s">
        <v>19</v>
      </c>
      <c r="I71" s="153"/>
      <c r="J71" s="153"/>
      <c r="K71" s="151" t="s">
        <v>16</v>
      </c>
      <c r="L71" s="151" t="s">
        <v>17</v>
      </c>
      <c r="M71" s="151" t="s">
        <v>18</v>
      </c>
      <c r="N71" s="152" t="s">
        <v>19</v>
      </c>
      <c r="O71" s="153"/>
      <c r="P71" s="153"/>
      <c r="Q71" s="151" t="s">
        <v>16</v>
      </c>
      <c r="R71" s="151" t="s">
        <v>17</v>
      </c>
      <c r="S71" s="151" t="s">
        <v>18</v>
      </c>
      <c r="T71" s="152" t="s">
        <v>19</v>
      </c>
      <c r="U71" s="153"/>
      <c r="V71" s="153"/>
      <c r="W71" s="151" t="s">
        <v>16</v>
      </c>
      <c r="X71" s="151" t="s">
        <v>17</v>
      </c>
      <c r="Y71" s="151" t="s">
        <v>18</v>
      </c>
      <c r="Z71" s="154" t="s">
        <v>19</v>
      </c>
    </row>
    <row r="72" spans="1:26" ht="63" customHeight="1" thickBot="1">
      <c r="A72" s="35"/>
      <c r="B72" s="229"/>
      <c r="C72" s="135">
        <f t="shared" ref="C72:H72" si="37">C70+C48</f>
        <v>6</v>
      </c>
      <c r="D72" s="136">
        <f t="shared" si="37"/>
        <v>1191</v>
      </c>
      <c r="E72" s="133">
        <f t="shared" si="37"/>
        <v>514</v>
      </c>
      <c r="F72" s="133">
        <f t="shared" si="37"/>
        <v>75</v>
      </c>
      <c r="G72" s="133">
        <f t="shared" si="37"/>
        <v>360</v>
      </c>
      <c r="H72" s="134">
        <f t="shared" si="37"/>
        <v>242</v>
      </c>
      <c r="I72" s="137" t="str">
        <f t="shared" ref="I72:Z72" si="38">TEXT(I70+I48,0)</f>
        <v>30</v>
      </c>
      <c r="J72" s="138" t="str">
        <f t="shared" si="38"/>
        <v>4</v>
      </c>
      <c r="K72" s="133" t="str">
        <f t="shared" si="38"/>
        <v>214</v>
      </c>
      <c r="L72" s="133" t="str">
        <f t="shared" si="38"/>
        <v>15</v>
      </c>
      <c r="M72" s="133" t="str">
        <f t="shared" si="38"/>
        <v>180</v>
      </c>
      <c r="N72" s="134" t="str">
        <f t="shared" si="38"/>
        <v>15</v>
      </c>
      <c r="O72" s="137" t="str">
        <f t="shared" si="38"/>
        <v>30</v>
      </c>
      <c r="P72" s="138" t="str">
        <f t="shared" si="38"/>
        <v>2</v>
      </c>
      <c r="Q72" s="133" t="str">
        <f t="shared" si="38"/>
        <v>195</v>
      </c>
      <c r="R72" s="133" t="str">
        <f t="shared" si="38"/>
        <v>15</v>
      </c>
      <c r="S72" s="133" t="str">
        <f t="shared" si="38"/>
        <v>105</v>
      </c>
      <c r="T72" s="134" t="str">
        <f t="shared" si="38"/>
        <v>107</v>
      </c>
      <c r="U72" s="137" t="str">
        <f t="shared" si="38"/>
        <v>30</v>
      </c>
      <c r="V72" s="138" t="str">
        <f t="shared" si="38"/>
        <v>0</v>
      </c>
      <c r="W72" s="133" t="str">
        <f t="shared" si="38"/>
        <v>105</v>
      </c>
      <c r="X72" s="133" t="str">
        <f t="shared" si="38"/>
        <v>45</v>
      </c>
      <c r="Y72" s="133" t="str">
        <f t="shared" si="38"/>
        <v>75</v>
      </c>
      <c r="Z72" s="139" t="str">
        <f t="shared" si="38"/>
        <v>120</v>
      </c>
    </row>
    <row r="73" spans="1:26" ht="18" thickBot="1">
      <c r="A73" s="36"/>
      <c r="B73" s="37"/>
      <c r="C73" s="37" t="s">
        <v>6</v>
      </c>
      <c r="D73" s="37"/>
      <c r="E73" s="37"/>
      <c r="F73" s="37"/>
      <c r="G73" s="37"/>
      <c r="H73" s="37"/>
      <c r="I73" s="37"/>
      <c r="J73" s="37"/>
      <c r="K73" s="38"/>
      <c r="L73" s="39">
        <f>(VALUE(K72)+VALUE(L72)+VALUE(M72)+VALUE(N72))</f>
        <v>424</v>
      </c>
      <c r="M73" s="39"/>
      <c r="N73" s="40"/>
      <c r="O73" s="41"/>
      <c r="P73" s="37"/>
      <c r="Q73" s="38"/>
      <c r="R73" s="39">
        <f>(VALUE(Q72)+VALUE(R72)+VALUE(S72)+VALUE(T72))</f>
        <v>422</v>
      </c>
      <c r="S73" s="39"/>
      <c r="T73" s="40"/>
      <c r="U73" s="41"/>
      <c r="V73" s="37"/>
      <c r="W73" s="38"/>
      <c r="X73" s="39" t="str">
        <f>TEXT(W72+X72+Y72+Z72,0)</f>
        <v>345</v>
      </c>
      <c r="Y73" s="39"/>
      <c r="Z73" s="42"/>
    </row>
    <row r="74" spans="1:26" ht="10.050000000000001" customHeight="1" thickBo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49"/>
      <c r="L74" s="50"/>
      <c r="M74" s="50"/>
      <c r="N74" s="49"/>
      <c r="O74" s="37"/>
      <c r="P74" s="37"/>
      <c r="Q74" s="49"/>
      <c r="R74" s="50"/>
      <c r="S74" s="50"/>
      <c r="T74" s="49"/>
      <c r="U74" s="37"/>
      <c r="V74" s="37"/>
      <c r="W74" s="49"/>
      <c r="X74" s="50"/>
      <c r="Y74" s="50"/>
      <c r="Z74" s="51"/>
    </row>
    <row r="75" spans="1:26" s="31" customFormat="1" ht="30" customHeight="1">
      <c r="A75" s="30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7"/>
      <c r="P75" s="28"/>
      <c r="Q75" s="27"/>
      <c r="R75" s="27"/>
      <c r="S75" s="27"/>
      <c r="T75" s="27"/>
      <c r="U75" s="27"/>
      <c r="V75" s="27"/>
      <c r="W75" s="27"/>
      <c r="X75" s="27"/>
      <c r="Y75" s="27"/>
      <c r="Z75" s="29"/>
    </row>
    <row r="76" spans="1:26" s="32" customFormat="1" ht="24.9" customHeight="1">
      <c r="A76" s="82">
        <v>23</v>
      </c>
      <c r="B76" s="185" t="s">
        <v>27</v>
      </c>
      <c r="C76" s="102">
        <f t="shared" ref="C76:C86" si="39">COUNTIF(J76,"E")+COUNTIF(P76,"E")+COUNTIF(V76,"E")</f>
        <v>0</v>
      </c>
      <c r="D76" s="103">
        <f t="shared" ref="D76:D95" si="40">SUM(E76:H76)</f>
        <v>45</v>
      </c>
      <c r="E76" s="104">
        <f t="shared" ref="E76:H76" si="41">SUM(K76,Q76,W76)</f>
        <v>0</v>
      </c>
      <c r="F76" s="104">
        <f t="shared" si="41"/>
        <v>0</v>
      </c>
      <c r="G76" s="104">
        <f t="shared" si="41"/>
        <v>0</v>
      </c>
      <c r="H76" s="105">
        <f t="shared" si="41"/>
        <v>45</v>
      </c>
      <c r="I76" s="93"/>
      <c r="J76" s="94"/>
      <c r="K76" s="95"/>
      <c r="L76" s="95"/>
      <c r="M76" s="95"/>
      <c r="N76" s="96"/>
      <c r="O76" s="93">
        <v>4</v>
      </c>
      <c r="P76" s="94"/>
      <c r="Q76" s="113"/>
      <c r="R76" s="113"/>
      <c r="S76" s="113"/>
      <c r="T76" s="114">
        <v>45</v>
      </c>
      <c r="U76" s="93"/>
      <c r="V76" s="94"/>
      <c r="W76" s="95"/>
      <c r="X76" s="95"/>
      <c r="Y76" s="95"/>
      <c r="Z76" s="117"/>
    </row>
    <row r="77" spans="1:26" s="32" customFormat="1" ht="24.9" customHeight="1">
      <c r="A77" s="83">
        <v>24</v>
      </c>
      <c r="B77" s="184" t="s">
        <v>75</v>
      </c>
      <c r="C77" s="120">
        <f t="shared" si="39"/>
        <v>0</v>
      </c>
      <c r="D77" s="121">
        <f t="shared" si="40"/>
        <v>45</v>
      </c>
      <c r="E77" s="108">
        <f t="shared" ref="E77:E95" si="42">SUM(K77,Q77,W77)</f>
        <v>30</v>
      </c>
      <c r="F77" s="108">
        <f t="shared" ref="F77:F95" si="43">SUM(L77,R77,X77)</f>
        <v>0</v>
      </c>
      <c r="G77" s="108">
        <f t="shared" ref="G77:G95" si="44">SUM(M77,S77,Y77)</f>
        <v>0</v>
      </c>
      <c r="H77" s="109">
        <f t="shared" ref="H77:H95" si="45">SUM(N77,T77,Z77)</f>
        <v>15</v>
      </c>
      <c r="I77" s="124"/>
      <c r="J77" s="125"/>
      <c r="K77" s="126"/>
      <c r="L77" s="126"/>
      <c r="M77" s="126"/>
      <c r="N77" s="127"/>
      <c r="O77" s="124">
        <v>4</v>
      </c>
      <c r="P77" s="125"/>
      <c r="Q77" s="128">
        <v>30</v>
      </c>
      <c r="R77" s="128"/>
      <c r="S77" s="128"/>
      <c r="T77" s="129">
        <v>15</v>
      </c>
      <c r="U77" s="130"/>
      <c r="V77" s="125"/>
      <c r="W77" s="126"/>
      <c r="X77" s="126"/>
      <c r="Y77" s="126"/>
      <c r="Z77" s="131"/>
    </row>
    <row r="78" spans="1:26" s="32" customFormat="1" ht="24.9" customHeight="1">
      <c r="A78" s="83">
        <v>25</v>
      </c>
      <c r="B78" s="184" t="s">
        <v>76</v>
      </c>
      <c r="C78" s="120">
        <f t="shared" si="39"/>
        <v>0</v>
      </c>
      <c r="D78" s="121">
        <f t="shared" si="40"/>
        <v>45</v>
      </c>
      <c r="E78" s="108">
        <f t="shared" si="42"/>
        <v>15</v>
      </c>
      <c r="F78" s="108">
        <f t="shared" si="43"/>
        <v>0</v>
      </c>
      <c r="G78" s="108">
        <f t="shared" si="44"/>
        <v>0</v>
      </c>
      <c r="H78" s="109">
        <f t="shared" si="45"/>
        <v>30</v>
      </c>
      <c r="I78" s="124"/>
      <c r="J78" s="125"/>
      <c r="K78" s="126"/>
      <c r="L78" s="126"/>
      <c r="M78" s="126"/>
      <c r="N78" s="127"/>
      <c r="O78" s="124">
        <v>3</v>
      </c>
      <c r="P78" s="125"/>
      <c r="Q78" s="128">
        <v>15</v>
      </c>
      <c r="R78" s="128"/>
      <c r="S78" s="128"/>
      <c r="T78" s="129">
        <v>30</v>
      </c>
      <c r="U78" s="130"/>
      <c r="V78" s="125"/>
      <c r="W78" s="126"/>
      <c r="X78" s="126"/>
      <c r="Y78" s="126"/>
      <c r="Z78" s="131"/>
    </row>
    <row r="79" spans="1:26" s="32" customFormat="1" ht="24.9" customHeight="1">
      <c r="A79" s="83">
        <v>26</v>
      </c>
      <c r="B79" s="184" t="s">
        <v>94</v>
      </c>
      <c r="C79" s="120">
        <f t="shared" si="39"/>
        <v>0</v>
      </c>
      <c r="D79" s="121">
        <f t="shared" si="40"/>
        <v>30</v>
      </c>
      <c r="E79" s="108">
        <f t="shared" si="42"/>
        <v>0</v>
      </c>
      <c r="F79" s="108">
        <f t="shared" si="43"/>
        <v>0</v>
      </c>
      <c r="G79" s="108">
        <f t="shared" si="44"/>
        <v>15</v>
      </c>
      <c r="H79" s="109">
        <f t="shared" si="45"/>
        <v>15</v>
      </c>
      <c r="I79" s="124"/>
      <c r="J79" s="125"/>
      <c r="K79" s="126"/>
      <c r="L79" s="126"/>
      <c r="M79" s="126"/>
      <c r="N79" s="127"/>
      <c r="O79" s="124">
        <v>2</v>
      </c>
      <c r="P79" s="125"/>
      <c r="Q79" s="128"/>
      <c r="R79" s="128"/>
      <c r="S79" s="128">
        <v>15</v>
      </c>
      <c r="T79" s="129">
        <v>15</v>
      </c>
      <c r="U79" s="130"/>
      <c r="V79" s="125"/>
      <c r="W79" s="126"/>
      <c r="X79" s="126"/>
      <c r="Y79" s="126"/>
      <c r="Z79" s="131"/>
    </row>
    <row r="80" spans="1:26" s="32" customFormat="1" ht="24.9" customHeight="1">
      <c r="A80" s="83">
        <v>27</v>
      </c>
      <c r="B80" s="184" t="s">
        <v>37</v>
      </c>
      <c r="C80" s="120"/>
      <c r="D80" s="121">
        <f t="shared" si="40"/>
        <v>15</v>
      </c>
      <c r="E80" s="108">
        <f t="shared" si="42"/>
        <v>0</v>
      </c>
      <c r="F80" s="108">
        <f t="shared" si="43"/>
        <v>0</v>
      </c>
      <c r="G80" s="108">
        <f t="shared" si="44"/>
        <v>0</v>
      </c>
      <c r="H80" s="109">
        <f t="shared" si="45"/>
        <v>15</v>
      </c>
      <c r="I80" s="124"/>
      <c r="J80" s="125"/>
      <c r="K80" s="126"/>
      <c r="L80" s="126"/>
      <c r="M80" s="126"/>
      <c r="N80" s="127"/>
      <c r="O80" s="124">
        <v>1</v>
      </c>
      <c r="P80" s="125"/>
      <c r="Q80" s="128"/>
      <c r="R80" s="128"/>
      <c r="S80" s="128"/>
      <c r="T80" s="129">
        <v>15</v>
      </c>
      <c r="U80" s="130"/>
      <c r="V80" s="125"/>
      <c r="W80" s="126"/>
      <c r="X80" s="126"/>
      <c r="Y80" s="126"/>
      <c r="Z80" s="131"/>
    </row>
    <row r="81" spans="1:26" s="32" customFormat="1" ht="24.9" customHeight="1">
      <c r="A81" s="83">
        <v>28</v>
      </c>
      <c r="B81" s="184" t="s">
        <v>24</v>
      </c>
      <c r="C81" s="120"/>
      <c r="D81" s="121">
        <f t="shared" si="40"/>
        <v>60</v>
      </c>
      <c r="E81" s="108">
        <f t="shared" si="42"/>
        <v>0</v>
      </c>
      <c r="F81" s="108">
        <f t="shared" si="43"/>
        <v>0</v>
      </c>
      <c r="G81" s="108">
        <f t="shared" si="44"/>
        <v>0</v>
      </c>
      <c r="H81" s="109">
        <f t="shared" si="45"/>
        <v>60</v>
      </c>
      <c r="I81" s="124"/>
      <c r="J81" s="125"/>
      <c r="K81" s="126"/>
      <c r="L81" s="126"/>
      <c r="M81" s="126"/>
      <c r="N81" s="127"/>
      <c r="O81" s="124"/>
      <c r="P81" s="125"/>
      <c r="Q81" s="128"/>
      <c r="R81" s="128"/>
      <c r="S81" s="128"/>
      <c r="T81" s="129"/>
      <c r="U81" s="130">
        <v>11</v>
      </c>
      <c r="V81" s="125"/>
      <c r="W81" s="126"/>
      <c r="X81" s="126"/>
      <c r="Y81" s="126"/>
      <c r="Z81" s="131">
        <v>60</v>
      </c>
    </row>
    <row r="82" spans="1:26" s="32" customFormat="1" ht="24.9" customHeight="1">
      <c r="A82" s="83">
        <v>29</v>
      </c>
      <c r="B82" s="184" t="s">
        <v>23</v>
      </c>
      <c r="C82" s="120"/>
      <c r="D82" s="121">
        <f t="shared" si="40"/>
        <v>45</v>
      </c>
      <c r="E82" s="108">
        <f t="shared" si="42"/>
        <v>0</v>
      </c>
      <c r="F82" s="108">
        <f t="shared" si="43"/>
        <v>0</v>
      </c>
      <c r="G82" s="108">
        <f t="shared" si="44"/>
        <v>0</v>
      </c>
      <c r="H82" s="109">
        <f t="shared" si="45"/>
        <v>45</v>
      </c>
      <c r="I82" s="124"/>
      <c r="J82" s="125"/>
      <c r="K82" s="126"/>
      <c r="L82" s="126"/>
      <c r="M82" s="126"/>
      <c r="N82" s="127"/>
      <c r="O82" s="124"/>
      <c r="P82" s="125"/>
      <c r="Q82" s="128"/>
      <c r="R82" s="128"/>
      <c r="S82" s="128"/>
      <c r="T82" s="129"/>
      <c r="U82" s="130">
        <v>3</v>
      </c>
      <c r="V82" s="125"/>
      <c r="W82" s="126"/>
      <c r="X82" s="126"/>
      <c r="Y82" s="126"/>
      <c r="Z82" s="131">
        <v>45</v>
      </c>
    </row>
    <row r="83" spans="1:26" s="32" customFormat="1" ht="24.9" customHeight="1">
      <c r="A83" s="83">
        <v>30</v>
      </c>
      <c r="B83" s="186" t="s">
        <v>78</v>
      </c>
      <c r="C83" s="120"/>
      <c r="D83" s="121">
        <f t="shared" si="40"/>
        <v>30</v>
      </c>
      <c r="E83" s="108">
        <f t="shared" si="42"/>
        <v>15</v>
      </c>
      <c r="F83" s="108">
        <f t="shared" si="43"/>
        <v>15</v>
      </c>
      <c r="G83" s="108">
        <f t="shared" si="44"/>
        <v>0</v>
      </c>
      <c r="H83" s="109">
        <f t="shared" si="45"/>
        <v>0</v>
      </c>
      <c r="I83" s="124"/>
      <c r="J83" s="125"/>
      <c r="K83" s="126"/>
      <c r="L83" s="126"/>
      <c r="M83" s="126"/>
      <c r="N83" s="127"/>
      <c r="O83" s="124"/>
      <c r="P83" s="125"/>
      <c r="Q83" s="128"/>
      <c r="R83" s="128"/>
      <c r="S83" s="128"/>
      <c r="T83" s="129"/>
      <c r="U83" s="130">
        <v>2</v>
      </c>
      <c r="V83" s="125"/>
      <c r="W83" s="126">
        <v>15</v>
      </c>
      <c r="X83" s="126">
        <v>15</v>
      </c>
      <c r="Y83" s="126"/>
      <c r="Z83" s="131"/>
    </row>
    <row r="84" spans="1:26" s="32" customFormat="1" ht="24.9" customHeight="1">
      <c r="A84" s="83">
        <v>31</v>
      </c>
      <c r="B84" s="186" t="s">
        <v>79</v>
      </c>
      <c r="C84" s="120"/>
      <c r="D84" s="121">
        <f t="shared" si="40"/>
        <v>45</v>
      </c>
      <c r="E84" s="108">
        <f t="shared" si="42"/>
        <v>15</v>
      </c>
      <c r="F84" s="108">
        <f t="shared" si="43"/>
        <v>0</v>
      </c>
      <c r="G84" s="108">
        <f t="shared" si="44"/>
        <v>30</v>
      </c>
      <c r="H84" s="109">
        <f t="shared" si="45"/>
        <v>0</v>
      </c>
      <c r="I84" s="124"/>
      <c r="J84" s="125"/>
      <c r="K84" s="126"/>
      <c r="L84" s="126"/>
      <c r="M84" s="126"/>
      <c r="N84" s="127"/>
      <c r="O84" s="124"/>
      <c r="P84" s="125"/>
      <c r="Q84" s="128"/>
      <c r="R84" s="128"/>
      <c r="S84" s="128"/>
      <c r="T84" s="129"/>
      <c r="U84" s="130">
        <v>3</v>
      </c>
      <c r="V84" s="125"/>
      <c r="W84" s="126">
        <v>15</v>
      </c>
      <c r="X84" s="126"/>
      <c r="Y84" s="126">
        <v>30</v>
      </c>
      <c r="Z84" s="131"/>
    </row>
    <row r="85" spans="1:26" s="32" customFormat="1" ht="24.9" customHeight="1">
      <c r="A85" s="191">
        <v>32</v>
      </c>
      <c r="B85" s="89" t="s">
        <v>97</v>
      </c>
      <c r="C85" s="120">
        <f t="shared" si="39"/>
        <v>0</v>
      </c>
      <c r="D85" s="121">
        <f t="shared" si="40"/>
        <v>30</v>
      </c>
      <c r="E85" s="108">
        <f t="shared" si="42"/>
        <v>15</v>
      </c>
      <c r="F85" s="108">
        <f t="shared" si="43"/>
        <v>0</v>
      </c>
      <c r="G85" s="108">
        <f t="shared" si="44"/>
        <v>0</v>
      </c>
      <c r="H85" s="109">
        <f t="shared" si="45"/>
        <v>15</v>
      </c>
      <c r="I85" s="124"/>
      <c r="J85" s="125"/>
      <c r="K85" s="126"/>
      <c r="L85" s="126"/>
      <c r="M85" s="126"/>
      <c r="N85" s="127"/>
      <c r="O85" s="124">
        <v>2</v>
      </c>
      <c r="P85" s="125"/>
      <c r="Q85" s="128">
        <v>15</v>
      </c>
      <c r="R85" s="128"/>
      <c r="S85" s="128"/>
      <c r="T85" s="129">
        <v>15</v>
      </c>
      <c r="U85" s="130"/>
      <c r="V85" s="125"/>
      <c r="W85" s="126"/>
      <c r="X85" s="126"/>
      <c r="Y85" s="126"/>
      <c r="Z85" s="131"/>
    </row>
    <row r="86" spans="1:26" s="32" customFormat="1" ht="24.9" customHeight="1">
      <c r="A86" s="70"/>
      <c r="B86" s="140" t="s">
        <v>62</v>
      </c>
      <c r="C86" s="120">
        <f t="shared" si="39"/>
        <v>0</v>
      </c>
      <c r="D86" s="121">
        <f t="shared" si="40"/>
        <v>0</v>
      </c>
      <c r="E86" s="108">
        <f t="shared" si="42"/>
        <v>0</v>
      </c>
      <c r="F86" s="108">
        <f t="shared" si="43"/>
        <v>0</v>
      </c>
      <c r="G86" s="108">
        <f t="shared" si="44"/>
        <v>0</v>
      </c>
      <c r="H86" s="109">
        <f t="shared" si="45"/>
        <v>0</v>
      </c>
      <c r="I86" s="124"/>
      <c r="J86" s="125"/>
      <c r="K86" s="126"/>
      <c r="L86" s="126"/>
      <c r="M86" s="126"/>
      <c r="N86" s="127"/>
      <c r="O86" s="124"/>
      <c r="P86" s="125"/>
      <c r="Q86" s="128"/>
      <c r="R86" s="128"/>
      <c r="S86" s="128"/>
      <c r="T86" s="129"/>
      <c r="U86" s="130"/>
      <c r="V86" s="125"/>
      <c r="W86" s="126"/>
      <c r="X86" s="126"/>
      <c r="Y86" s="126"/>
      <c r="Z86" s="131"/>
    </row>
    <row r="87" spans="1:26" s="32" customFormat="1" ht="24.9" customHeight="1">
      <c r="A87" s="70"/>
      <c r="B87" s="140" t="s">
        <v>63</v>
      </c>
      <c r="C87" s="120"/>
      <c r="D87" s="121">
        <f t="shared" si="40"/>
        <v>0</v>
      </c>
      <c r="E87" s="108">
        <f t="shared" si="42"/>
        <v>0</v>
      </c>
      <c r="F87" s="108">
        <f t="shared" si="43"/>
        <v>0</v>
      </c>
      <c r="G87" s="108">
        <f t="shared" si="44"/>
        <v>0</v>
      </c>
      <c r="H87" s="109">
        <f t="shared" si="45"/>
        <v>0</v>
      </c>
      <c r="I87" s="124"/>
      <c r="J87" s="125"/>
      <c r="K87" s="126"/>
      <c r="L87" s="126"/>
      <c r="M87" s="126"/>
      <c r="N87" s="127"/>
      <c r="O87" s="124"/>
      <c r="P87" s="125"/>
      <c r="Q87" s="128"/>
      <c r="R87" s="128"/>
      <c r="S87" s="128"/>
      <c r="T87" s="129"/>
      <c r="U87" s="130"/>
      <c r="V87" s="125"/>
      <c r="W87" s="126"/>
      <c r="X87" s="126"/>
      <c r="Y87" s="126"/>
      <c r="Z87" s="131"/>
    </row>
    <row r="88" spans="1:26" s="32" customFormat="1" ht="24.9" customHeight="1">
      <c r="A88" s="85"/>
      <c r="B88" s="141" t="s">
        <v>77</v>
      </c>
      <c r="C88" s="120"/>
      <c r="D88" s="121">
        <f t="shared" si="40"/>
        <v>0</v>
      </c>
      <c r="E88" s="108">
        <f t="shared" si="42"/>
        <v>0</v>
      </c>
      <c r="F88" s="108">
        <f t="shared" si="43"/>
        <v>0</v>
      </c>
      <c r="G88" s="108">
        <f t="shared" si="44"/>
        <v>0</v>
      </c>
      <c r="H88" s="109">
        <f t="shared" si="45"/>
        <v>0</v>
      </c>
      <c r="I88" s="124"/>
      <c r="J88" s="125"/>
      <c r="K88" s="126"/>
      <c r="L88" s="126"/>
      <c r="M88" s="126"/>
      <c r="N88" s="127"/>
      <c r="O88" s="124"/>
      <c r="P88" s="125"/>
      <c r="Q88" s="128"/>
      <c r="R88" s="128"/>
      <c r="S88" s="128"/>
      <c r="T88" s="129"/>
      <c r="U88" s="130"/>
      <c r="V88" s="125"/>
      <c r="W88" s="126"/>
      <c r="X88" s="126"/>
      <c r="Y88" s="126"/>
      <c r="Z88" s="131"/>
    </row>
    <row r="89" spans="1:26" s="32" customFormat="1" ht="24.9" customHeight="1">
      <c r="A89" s="87">
        <v>33</v>
      </c>
      <c r="B89" s="89" t="s">
        <v>25</v>
      </c>
      <c r="C89" s="120"/>
      <c r="D89" s="121">
        <f t="shared" si="40"/>
        <v>30</v>
      </c>
      <c r="E89" s="108">
        <f t="shared" si="42"/>
        <v>15</v>
      </c>
      <c r="F89" s="108">
        <f t="shared" si="43"/>
        <v>0</v>
      </c>
      <c r="G89" s="108">
        <f t="shared" si="44"/>
        <v>15</v>
      </c>
      <c r="H89" s="109">
        <f t="shared" si="45"/>
        <v>0</v>
      </c>
      <c r="I89" s="124"/>
      <c r="J89" s="125"/>
      <c r="K89" s="126"/>
      <c r="L89" s="126"/>
      <c r="M89" s="126"/>
      <c r="N89" s="127"/>
      <c r="O89" s="124"/>
      <c r="P89" s="125"/>
      <c r="Q89" s="128"/>
      <c r="R89" s="128"/>
      <c r="S89" s="128"/>
      <c r="T89" s="129"/>
      <c r="U89" s="130">
        <v>2</v>
      </c>
      <c r="V89" s="125"/>
      <c r="W89" s="126">
        <v>15</v>
      </c>
      <c r="X89" s="126"/>
      <c r="Y89" s="126">
        <v>15</v>
      </c>
      <c r="Z89" s="131"/>
    </row>
    <row r="90" spans="1:26" s="32" customFormat="1" ht="24.9" customHeight="1">
      <c r="A90" s="70"/>
      <c r="B90" s="140" t="s">
        <v>65</v>
      </c>
      <c r="C90" s="120">
        <f t="shared" ref="C90:C94" si="46">COUNTIF(J90,"E")+COUNTIF(P90,"E")+COUNTIF(V90,"E")</f>
        <v>0</v>
      </c>
      <c r="D90" s="121">
        <f t="shared" si="40"/>
        <v>0</v>
      </c>
      <c r="E90" s="108">
        <f t="shared" si="42"/>
        <v>0</v>
      </c>
      <c r="F90" s="108">
        <f t="shared" si="43"/>
        <v>0</v>
      </c>
      <c r="G90" s="108">
        <f t="shared" si="44"/>
        <v>0</v>
      </c>
      <c r="H90" s="109">
        <f t="shared" si="45"/>
        <v>0</v>
      </c>
      <c r="I90" s="124"/>
      <c r="J90" s="125"/>
      <c r="K90" s="126"/>
      <c r="L90" s="126"/>
      <c r="M90" s="126"/>
      <c r="N90" s="127"/>
      <c r="O90" s="124"/>
      <c r="P90" s="125"/>
      <c r="Q90" s="128"/>
      <c r="R90" s="128"/>
      <c r="S90" s="128"/>
      <c r="T90" s="129"/>
      <c r="U90" s="130"/>
      <c r="V90" s="125"/>
      <c r="W90" s="126"/>
      <c r="X90" s="126"/>
      <c r="Y90" s="126"/>
      <c r="Z90" s="131"/>
    </row>
    <row r="91" spans="1:26" s="32" customFormat="1" ht="24.9" customHeight="1">
      <c r="A91" s="85"/>
      <c r="B91" s="141" t="s">
        <v>80</v>
      </c>
      <c r="C91" s="120">
        <f>COUNTIF(J91,"E")+COUNTIF(P91,"E")+COUNTIF(V91,"E")</f>
        <v>0</v>
      </c>
      <c r="D91" s="121">
        <f t="shared" si="40"/>
        <v>0</v>
      </c>
      <c r="E91" s="108">
        <f t="shared" si="42"/>
        <v>0</v>
      </c>
      <c r="F91" s="108">
        <f t="shared" si="43"/>
        <v>0</v>
      </c>
      <c r="G91" s="108">
        <f t="shared" si="44"/>
        <v>0</v>
      </c>
      <c r="H91" s="109">
        <f t="shared" si="45"/>
        <v>0</v>
      </c>
      <c r="I91" s="124"/>
      <c r="J91" s="125"/>
      <c r="K91" s="126"/>
      <c r="L91" s="126"/>
      <c r="M91" s="126"/>
      <c r="N91" s="127"/>
      <c r="O91" s="124"/>
      <c r="P91" s="125"/>
      <c r="Q91" s="128"/>
      <c r="R91" s="128"/>
      <c r="S91" s="128"/>
      <c r="T91" s="129"/>
      <c r="U91" s="130"/>
      <c r="V91" s="125"/>
      <c r="W91" s="126"/>
      <c r="X91" s="126"/>
      <c r="Y91" s="126"/>
      <c r="Z91" s="131"/>
    </row>
    <row r="92" spans="1:26" s="32" customFormat="1" ht="24.9" customHeight="1">
      <c r="A92" s="87">
        <v>34</v>
      </c>
      <c r="B92" s="89" t="s">
        <v>31</v>
      </c>
      <c r="C92" s="120">
        <f>COUNTIF(J92,"E")+COUNTIF(P92,"E")+COUNTIF(V92,"E")</f>
        <v>0</v>
      </c>
      <c r="D92" s="121">
        <f t="shared" si="40"/>
        <v>30</v>
      </c>
      <c r="E92" s="108">
        <f t="shared" si="42"/>
        <v>0</v>
      </c>
      <c r="F92" s="108">
        <f t="shared" si="43"/>
        <v>0</v>
      </c>
      <c r="G92" s="108">
        <f t="shared" si="44"/>
        <v>30</v>
      </c>
      <c r="H92" s="109">
        <f t="shared" si="45"/>
        <v>0</v>
      </c>
      <c r="I92" s="124"/>
      <c r="J92" s="125"/>
      <c r="K92" s="126"/>
      <c r="L92" s="126"/>
      <c r="M92" s="126"/>
      <c r="N92" s="127"/>
      <c r="O92" s="124"/>
      <c r="P92" s="125"/>
      <c r="Q92" s="128"/>
      <c r="R92" s="128"/>
      <c r="S92" s="128"/>
      <c r="T92" s="129"/>
      <c r="U92" s="130">
        <v>2</v>
      </c>
      <c r="V92" s="125"/>
      <c r="W92" s="126"/>
      <c r="X92" s="126"/>
      <c r="Y92" s="126">
        <v>30</v>
      </c>
      <c r="Z92" s="131"/>
    </row>
    <row r="93" spans="1:26" s="32" customFormat="1" ht="24.9" customHeight="1">
      <c r="A93" s="70"/>
      <c r="B93" s="140" t="s">
        <v>81</v>
      </c>
      <c r="C93" s="120">
        <f t="shared" si="46"/>
        <v>0</v>
      </c>
      <c r="D93" s="121">
        <f t="shared" si="40"/>
        <v>0</v>
      </c>
      <c r="E93" s="108">
        <f t="shared" si="42"/>
        <v>0</v>
      </c>
      <c r="F93" s="108">
        <f t="shared" si="43"/>
        <v>0</v>
      </c>
      <c r="G93" s="108">
        <f t="shared" si="44"/>
        <v>0</v>
      </c>
      <c r="H93" s="109">
        <f t="shared" si="45"/>
        <v>0</v>
      </c>
      <c r="I93" s="124"/>
      <c r="J93" s="125"/>
      <c r="K93" s="126"/>
      <c r="L93" s="126"/>
      <c r="M93" s="126"/>
      <c r="N93" s="127"/>
      <c r="O93" s="124"/>
      <c r="P93" s="125"/>
      <c r="Q93" s="128"/>
      <c r="R93" s="128"/>
      <c r="S93" s="128"/>
      <c r="T93" s="129"/>
      <c r="U93" s="130"/>
      <c r="V93" s="125"/>
      <c r="W93" s="126"/>
      <c r="X93" s="126"/>
      <c r="Y93" s="126"/>
      <c r="Z93" s="131"/>
    </row>
    <row r="94" spans="1:26" s="32" customFormat="1" ht="24.9" customHeight="1">
      <c r="A94" s="70"/>
      <c r="B94" s="140" t="s">
        <v>82</v>
      </c>
      <c r="C94" s="120">
        <f t="shared" si="46"/>
        <v>0</v>
      </c>
      <c r="D94" s="121">
        <f t="shared" si="40"/>
        <v>0</v>
      </c>
      <c r="E94" s="108">
        <f t="shared" si="42"/>
        <v>0</v>
      </c>
      <c r="F94" s="108">
        <f t="shared" si="43"/>
        <v>0</v>
      </c>
      <c r="G94" s="108">
        <f t="shared" si="44"/>
        <v>0</v>
      </c>
      <c r="H94" s="109">
        <f t="shared" si="45"/>
        <v>0</v>
      </c>
      <c r="I94" s="124"/>
      <c r="J94" s="125"/>
      <c r="K94" s="126"/>
      <c r="L94" s="126"/>
      <c r="M94" s="126"/>
      <c r="N94" s="127"/>
      <c r="O94" s="124"/>
      <c r="P94" s="125"/>
      <c r="Q94" s="128"/>
      <c r="R94" s="128"/>
      <c r="S94" s="128"/>
      <c r="T94" s="129"/>
      <c r="U94" s="130"/>
      <c r="V94" s="125"/>
      <c r="W94" s="126"/>
      <c r="X94" s="126"/>
      <c r="Y94" s="126"/>
      <c r="Z94" s="131"/>
    </row>
    <row r="95" spans="1:26" s="32" customFormat="1" ht="24.9" customHeight="1">
      <c r="A95" s="70"/>
      <c r="B95" s="140" t="s">
        <v>83</v>
      </c>
      <c r="C95" s="120"/>
      <c r="D95" s="121">
        <f t="shared" si="40"/>
        <v>0</v>
      </c>
      <c r="E95" s="108">
        <f t="shared" si="42"/>
        <v>0</v>
      </c>
      <c r="F95" s="108">
        <f t="shared" si="43"/>
        <v>0</v>
      </c>
      <c r="G95" s="108">
        <f t="shared" si="44"/>
        <v>0</v>
      </c>
      <c r="H95" s="109">
        <f t="shared" si="45"/>
        <v>0</v>
      </c>
      <c r="I95" s="124"/>
      <c r="J95" s="125"/>
      <c r="K95" s="126"/>
      <c r="L95" s="126"/>
      <c r="M95" s="126"/>
      <c r="N95" s="127"/>
      <c r="O95" s="124"/>
      <c r="P95" s="125"/>
      <c r="Q95" s="128"/>
      <c r="R95" s="128"/>
      <c r="S95" s="128"/>
      <c r="T95" s="129"/>
      <c r="U95" s="130"/>
      <c r="V95" s="125"/>
      <c r="W95" s="126"/>
      <c r="X95" s="126"/>
      <c r="Y95" s="126"/>
      <c r="Z95" s="131"/>
    </row>
    <row r="96" spans="1:26" s="33" customFormat="1" ht="24.9" customHeight="1">
      <c r="A96" s="155"/>
      <c r="B96" s="143" t="s">
        <v>74</v>
      </c>
      <c r="C96" s="156">
        <f t="shared" ref="C96:H96" si="47">SUM(C76:C95)</f>
        <v>0</v>
      </c>
      <c r="D96" s="157">
        <f t="shared" si="47"/>
        <v>450</v>
      </c>
      <c r="E96" s="158">
        <f t="shared" si="47"/>
        <v>105</v>
      </c>
      <c r="F96" s="158">
        <f t="shared" si="47"/>
        <v>15</v>
      </c>
      <c r="G96" s="158">
        <f t="shared" si="47"/>
        <v>90</v>
      </c>
      <c r="H96" s="159">
        <f t="shared" si="47"/>
        <v>240</v>
      </c>
      <c r="I96" s="160"/>
      <c r="J96" s="161"/>
      <c r="K96" s="162"/>
      <c r="L96" s="162"/>
      <c r="M96" s="162"/>
      <c r="N96" s="163"/>
      <c r="O96" s="160">
        <f>SUM(O76:O95)</f>
        <v>16</v>
      </c>
      <c r="P96" s="161">
        <f>COUNTIF(P76:P95,"E")</f>
        <v>0</v>
      </c>
      <c r="Q96" s="164">
        <f>SUM(Q76:Q95)</f>
        <v>60</v>
      </c>
      <c r="R96" s="164">
        <f>SUM(R76:R95)</f>
        <v>0</v>
      </c>
      <c r="S96" s="164">
        <f>SUM(S76:S95)</f>
        <v>15</v>
      </c>
      <c r="T96" s="165">
        <f>SUM(T76:T95)</f>
        <v>135</v>
      </c>
      <c r="U96" s="160">
        <f>SUM(U76:U95)</f>
        <v>23</v>
      </c>
      <c r="V96" s="161">
        <f>COUNTIF(V76:V95,"E")</f>
        <v>0</v>
      </c>
      <c r="W96" s="166">
        <f>SUM(W76:W95)</f>
        <v>45</v>
      </c>
      <c r="X96" s="166">
        <f>SUM(X76:X95)</f>
        <v>15</v>
      </c>
      <c r="Y96" s="166">
        <f>SUM(Y76:Y95)</f>
        <v>75</v>
      </c>
      <c r="Z96" s="167">
        <f>SUM(Z76:Z95)</f>
        <v>105</v>
      </c>
    </row>
    <row r="97" spans="1:26" ht="20.100000000000001" customHeight="1">
      <c r="A97" s="148"/>
      <c r="B97" s="228" t="s">
        <v>73</v>
      </c>
      <c r="C97" s="149"/>
      <c r="D97" s="150"/>
      <c r="E97" s="151" t="s">
        <v>16</v>
      </c>
      <c r="F97" s="151" t="s">
        <v>17</v>
      </c>
      <c r="G97" s="151" t="s">
        <v>18</v>
      </c>
      <c r="H97" s="152" t="s">
        <v>19</v>
      </c>
      <c r="I97" s="153"/>
      <c r="J97" s="153"/>
      <c r="K97" s="151" t="s">
        <v>16</v>
      </c>
      <c r="L97" s="151" t="s">
        <v>17</v>
      </c>
      <c r="M97" s="151" t="s">
        <v>18</v>
      </c>
      <c r="N97" s="152" t="s">
        <v>19</v>
      </c>
      <c r="O97" s="153"/>
      <c r="P97" s="153"/>
      <c r="Q97" s="151" t="s">
        <v>16</v>
      </c>
      <c r="R97" s="151" t="s">
        <v>17</v>
      </c>
      <c r="S97" s="151" t="s">
        <v>18</v>
      </c>
      <c r="T97" s="152" t="s">
        <v>19</v>
      </c>
      <c r="U97" s="153"/>
      <c r="V97" s="153"/>
      <c r="W97" s="151" t="s">
        <v>16</v>
      </c>
      <c r="X97" s="151" t="s">
        <v>17</v>
      </c>
      <c r="Y97" s="151" t="s">
        <v>18</v>
      </c>
      <c r="Z97" s="154" t="s">
        <v>19</v>
      </c>
    </row>
    <row r="98" spans="1:26" ht="64.5" customHeight="1" thickBot="1">
      <c r="A98" s="35"/>
      <c r="B98" s="229"/>
      <c r="C98" s="135">
        <f t="shared" ref="C98:H98" si="48">C96+C48</f>
        <v>6</v>
      </c>
      <c r="D98" s="136">
        <f t="shared" si="48"/>
        <v>1191</v>
      </c>
      <c r="E98" s="133">
        <f t="shared" si="48"/>
        <v>484</v>
      </c>
      <c r="F98" s="133">
        <f t="shared" si="48"/>
        <v>75</v>
      </c>
      <c r="G98" s="133">
        <f t="shared" si="48"/>
        <v>375</v>
      </c>
      <c r="H98" s="134">
        <f t="shared" si="48"/>
        <v>257</v>
      </c>
      <c r="I98" s="137" t="str">
        <f t="shared" ref="I98:Z98" si="49">TEXT(I96+I48,0)</f>
        <v>30</v>
      </c>
      <c r="J98" s="138" t="str">
        <f t="shared" si="49"/>
        <v>4</v>
      </c>
      <c r="K98" s="133" t="str">
        <f t="shared" si="49"/>
        <v>214</v>
      </c>
      <c r="L98" s="133" t="str">
        <f t="shared" si="49"/>
        <v>15</v>
      </c>
      <c r="M98" s="133" t="str">
        <f t="shared" si="49"/>
        <v>180</v>
      </c>
      <c r="N98" s="134" t="str">
        <f t="shared" si="49"/>
        <v>15</v>
      </c>
      <c r="O98" s="137" t="str">
        <f t="shared" si="49"/>
        <v>30</v>
      </c>
      <c r="P98" s="138" t="str">
        <f t="shared" si="49"/>
        <v>2</v>
      </c>
      <c r="Q98" s="133" t="str">
        <f t="shared" si="49"/>
        <v>165</v>
      </c>
      <c r="R98" s="133" t="str">
        <f t="shared" si="49"/>
        <v>15</v>
      </c>
      <c r="S98" s="133" t="str">
        <f t="shared" si="49"/>
        <v>105</v>
      </c>
      <c r="T98" s="134" t="str">
        <f t="shared" si="49"/>
        <v>137</v>
      </c>
      <c r="U98" s="137" t="str">
        <f t="shared" si="49"/>
        <v>30</v>
      </c>
      <c r="V98" s="138" t="str">
        <f t="shared" si="49"/>
        <v>0</v>
      </c>
      <c r="W98" s="133" t="str">
        <f t="shared" si="49"/>
        <v>105</v>
      </c>
      <c r="X98" s="133" t="str">
        <f t="shared" si="49"/>
        <v>45</v>
      </c>
      <c r="Y98" s="133" t="str">
        <f t="shared" si="49"/>
        <v>90</v>
      </c>
      <c r="Z98" s="139" t="str">
        <f t="shared" si="49"/>
        <v>105</v>
      </c>
    </row>
    <row r="99" spans="1:26" ht="18" thickBot="1">
      <c r="A99" s="36"/>
      <c r="B99" s="37"/>
      <c r="C99" s="37" t="s">
        <v>6</v>
      </c>
      <c r="D99" s="37"/>
      <c r="E99" s="37"/>
      <c r="F99" s="37"/>
      <c r="G99" s="37"/>
      <c r="H99" s="37"/>
      <c r="I99" s="37"/>
      <c r="J99" s="37"/>
      <c r="K99" s="38"/>
      <c r="L99" s="39">
        <f>(VALUE(K98)+VALUE(L98)+VALUE(M98)+VALUE(N98))</f>
        <v>424</v>
      </c>
      <c r="M99" s="39"/>
      <c r="N99" s="40"/>
      <c r="O99" s="41"/>
      <c r="P99" s="37"/>
      <c r="Q99" s="38"/>
      <c r="R99" s="39">
        <f>(VALUE(Q98)+VALUE(R98)+VALUE(S98)+VALUE(T98))</f>
        <v>422</v>
      </c>
      <c r="S99" s="39"/>
      <c r="T99" s="40"/>
      <c r="U99" s="41"/>
      <c r="V99" s="37"/>
      <c r="W99" s="38"/>
      <c r="X99" s="39" t="str">
        <f>TEXT(W98+X98+Y98+Z98,0)</f>
        <v>345</v>
      </c>
      <c r="Y99" s="39"/>
      <c r="Z99" s="42"/>
    </row>
    <row r="100" spans="1:26" ht="10.050000000000001" customHeight="1">
      <c r="A100" s="36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76"/>
      <c r="M100" s="76"/>
      <c r="N100" s="37"/>
      <c r="O100" s="37"/>
      <c r="P100" s="37"/>
      <c r="Q100" s="37"/>
      <c r="R100" s="76"/>
      <c r="S100" s="76"/>
      <c r="T100" s="37"/>
      <c r="U100" s="37"/>
      <c r="V100" s="37"/>
      <c r="W100" s="37"/>
      <c r="X100" s="76"/>
      <c r="Y100" s="76"/>
      <c r="Z100" s="77"/>
    </row>
    <row r="101" spans="1:26" ht="22.8" customHeight="1">
      <c r="A101" s="36"/>
      <c r="B101" s="78" t="s">
        <v>99</v>
      </c>
      <c r="C101" s="37"/>
      <c r="D101" s="37"/>
      <c r="E101" s="37"/>
      <c r="F101" s="37"/>
      <c r="G101" s="37"/>
      <c r="H101" s="37"/>
      <c r="I101" s="37"/>
      <c r="J101" s="37"/>
      <c r="K101" s="37"/>
      <c r="L101" s="76"/>
      <c r="M101" s="76"/>
      <c r="N101" s="37"/>
      <c r="O101" s="37"/>
      <c r="P101" s="37"/>
      <c r="Q101" s="37"/>
      <c r="R101" s="76"/>
      <c r="S101" s="76"/>
      <c r="T101" s="37"/>
      <c r="U101" s="37"/>
      <c r="V101" s="37"/>
      <c r="W101" s="37"/>
      <c r="X101" s="76"/>
      <c r="Y101" s="76"/>
      <c r="Z101" s="77"/>
    </row>
    <row r="102" spans="1:26" ht="10.050000000000001" customHeight="1" thickBot="1">
      <c r="A102" s="52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4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5"/>
    </row>
    <row r="103" spans="1:26" ht="13.8" thickTop="1"/>
  </sheetData>
  <mergeCells count="28">
    <mergeCell ref="B47:B48"/>
    <mergeCell ref="B71:B72"/>
    <mergeCell ref="B97:B98"/>
    <mergeCell ref="G9:G11"/>
    <mergeCell ref="H9:H11"/>
    <mergeCell ref="F4:G4"/>
    <mergeCell ref="A7:A11"/>
    <mergeCell ref="B7:B11"/>
    <mergeCell ref="C7:C11"/>
    <mergeCell ref="D7:H7"/>
    <mergeCell ref="D8:D11"/>
    <mergeCell ref="E8:H8"/>
    <mergeCell ref="E9:E11"/>
    <mergeCell ref="F9:F11"/>
    <mergeCell ref="M4:Z4"/>
    <mergeCell ref="M5:Z5"/>
    <mergeCell ref="I9:I10"/>
    <mergeCell ref="J9:J10"/>
    <mergeCell ref="U9:U10"/>
    <mergeCell ref="V9:V10"/>
    <mergeCell ref="W9:Z9"/>
    <mergeCell ref="K10:N10"/>
    <mergeCell ref="Q10:T10"/>
    <mergeCell ref="W10:Z10"/>
    <mergeCell ref="K9:N9"/>
    <mergeCell ref="O9:O10"/>
    <mergeCell ref="P9:P10"/>
    <mergeCell ref="Q9:T9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36" fitToHeight="0" orientation="portrait" r:id="rId1"/>
  <headerFooter scaleWithDoc="0"/>
  <rowBreaks count="1" manualBreakCount="1">
    <brk id="74" max="25" man="1"/>
  </rowBreaks>
  <ignoredErrors>
    <ignoredError sqref="I26" numberStoredAsText="1"/>
    <ignoredError sqref="J27 P27 V27 J70 P70 V7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S2Mech1</vt:lpstr>
      <vt:lpstr>S2Mech1!Obszar_wydruku</vt:lpstr>
      <vt:lpstr>S2Mech1!Tytuły_wydruku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krzysztof.dyrka@put.poznan.pl</cp:lastModifiedBy>
  <cp:lastPrinted>2022-12-23T06:43:44Z</cp:lastPrinted>
  <dcterms:created xsi:type="dcterms:W3CDTF">2019-03-27T11:12:27Z</dcterms:created>
  <dcterms:modified xsi:type="dcterms:W3CDTF">2022-12-23T06:45:25Z</dcterms:modified>
</cp:coreProperties>
</file>