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13_ncr:1_{BC9A0708-C1EC-435A-83D9-D717418655C8}" xr6:coauthVersionLast="36" xr6:coauthVersionMax="36" xr10:uidLastSave="{00000000-0000-0000-0000-000000000000}"/>
  <bookViews>
    <workbookView xWindow="-12" yWindow="-12" windowWidth="15252" windowHeight="13536" xr2:uid="{00000000-000D-0000-FFFF-FFFF00000000}"/>
  </bookViews>
  <sheets>
    <sheet name="N2MiBM1" sheetId="1" r:id="rId1"/>
  </sheets>
  <definedNames>
    <definedName name="_xlnm.Print_Area" localSheetId="0">N2MiBM1!$A$1:$AF$150</definedName>
    <definedName name="_xlnm.Print_Titles" localSheetId="0">N2MiBM1!$1:$11</definedName>
  </definedNames>
  <calcPr calcId="191029"/>
</workbook>
</file>

<file path=xl/calcChain.xml><?xml version="1.0" encoding="utf-8"?>
<calcChain xmlns="http://schemas.openxmlformats.org/spreadsheetml/2006/main">
  <c r="AF145" i="1" l="1"/>
  <c r="AE145" i="1"/>
  <c r="AD145" i="1"/>
  <c r="AC145" i="1"/>
  <c r="AB145" i="1"/>
  <c r="AA145" i="1"/>
  <c r="Z145" i="1"/>
  <c r="Y145" i="1"/>
  <c r="X145" i="1"/>
  <c r="W145" i="1"/>
  <c r="V145" i="1"/>
  <c r="T145" i="1"/>
  <c r="S145" i="1"/>
  <c r="R145" i="1"/>
  <c r="Q145" i="1"/>
  <c r="P145" i="1"/>
  <c r="O145" i="1"/>
  <c r="L145" i="1"/>
  <c r="M145" i="1"/>
  <c r="N145" i="1"/>
  <c r="K145" i="1"/>
  <c r="J145" i="1"/>
  <c r="I145" i="1"/>
  <c r="C130" i="1"/>
  <c r="E130" i="1"/>
  <c r="F130" i="1"/>
  <c r="G130" i="1"/>
  <c r="H130" i="1"/>
  <c r="C131" i="1"/>
  <c r="E131" i="1"/>
  <c r="F131" i="1"/>
  <c r="G131" i="1"/>
  <c r="H131" i="1"/>
  <c r="C132" i="1"/>
  <c r="E132" i="1"/>
  <c r="F132" i="1"/>
  <c r="G132" i="1"/>
  <c r="H132" i="1"/>
  <c r="C133" i="1"/>
  <c r="E133" i="1"/>
  <c r="F133" i="1"/>
  <c r="G133" i="1"/>
  <c r="H133" i="1"/>
  <c r="C134" i="1"/>
  <c r="E134" i="1"/>
  <c r="F134" i="1"/>
  <c r="G134" i="1"/>
  <c r="H134" i="1"/>
  <c r="C135" i="1"/>
  <c r="E135" i="1"/>
  <c r="F135" i="1"/>
  <c r="G135" i="1"/>
  <c r="H135" i="1"/>
  <c r="C136" i="1"/>
  <c r="E136" i="1"/>
  <c r="F136" i="1"/>
  <c r="G136" i="1"/>
  <c r="H136" i="1"/>
  <c r="C137" i="1"/>
  <c r="E137" i="1"/>
  <c r="F137" i="1"/>
  <c r="G137" i="1"/>
  <c r="H137" i="1"/>
  <c r="C138" i="1"/>
  <c r="E138" i="1"/>
  <c r="F138" i="1"/>
  <c r="G138" i="1"/>
  <c r="H138" i="1"/>
  <c r="C139" i="1"/>
  <c r="E139" i="1"/>
  <c r="F139" i="1"/>
  <c r="G139" i="1"/>
  <c r="H139" i="1"/>
  <c r="C140" i="1"/>
  <c r="E140" i="1"/>
  <c r="F140" i="1"/>
  <c r="G140" i="1"/>
  <c r="H140" i="1"/>
  <c r="C141" i="1"/>
  <c r="E141" i="1"/>
  <c r="F141" i="1"/>
  <c r="G141" i="1"/>
  <c r="H141" i="1"/>
  <c r="C142" i="1"/>
  <c r="E142" i="1"/>
  <c r="F142" i="1"/>
  <c r="G142" i="1"/>
  <c r="H142" i="1"/>
  <c r="C143" i="1"/>
  <c r="E143" i="1"/>
  <c r="F143" i="1"/>
  <c r="G143" i="1"/>
  <c r="H143" i="1"/>
  <c r="C144" i="1"/>
  <c r="E144" i="1"/>
  <c r="F144" i="1"/>
  <c r="G144" i="1"/>
  <c r="H144" i="1"/>
  <c r="C111" i="1"/>
  <c r="E111" i="1"/>
  <c r="F111" i="1"/>
  <c r="G111" i="1"/>
  <c r="H111" i="1"/>
  <c r="C112" i="1"/>
  <c r="E112" i="1"/>
  <c r="F112" i="1"/>
  <c r="G112" i="1"/>
  <c r="H112" i="1"/>
  <c r="C113" i="1"/>
  <c r="E113" i="1"/>
  <c r="F113" i="1"/>
  <c r="G113" i="1"/>
  <c r="H113" i="1"/>
  <c r="C114" i="1"/>
  <c r="E114" i="1"/>
  <c r="F114" i="1"/>
  <c r="G114" i="1"/>
  <c r="H114" i="1"/>
  <c r="C115" i="1"/>
  <c r="E115" i="1"/>
  <c r="F115" i="1"/>
  <c r="G115" i="1"/>
  <c r="H115" i="1"/>
  <c r="C116" i="1"/>
  <c r="E116" i="1"/>
  <c r="F116" i="1"/>
  <c r="G116" i="1"/>
  <c r="H116" i="1"/>
  <c r="C117" i="1"/>
  <c r="E117" i="1"/>
  <c r="F117" i="1"/>
  <c r="G117" i="1"/>
  <c r="H117" i="1"/>
  <c r="C118" i="1"/>
  <c r="E118" i="1"/>
  <c r="F118" i="1"/>
  <c r="G118" i="1"/>
  <c r="H118" i="1"/>
  <c r="C119" i="1"/>
  <c r="E119" i="1"/>
  <c r="F119" i="1"/>
  <c r="G119" i="1"/>
  <c r="H119" i="1"/>
  <c r="C120" i="1"/>
  <c r="E120" i="1"/>
  <c r="F120" i="1"/>
  <c r="G120" i="1"/>
  <c r="H120" i="1"/>
  <c r="C121" i="1"/>
  <c r="E121" i="1"/>
  <c r="F121" i="1"/>
  <c r="G121" i="1"/>
  <c r="H121" i="1"/>
  <c r="C89" i="1"/>
  <c r="E89" i="1"/>
  <c r="F89" i="1"/>
  <c r="G89" i="1"/>
  <c r="H89" i="1"/>
  <c r="C90" i="1"/>
  <c r="E90" i="1"/>
  <c r="F90" i="1"/>
  <c r="G90" i="1"/>
  <c r="H90" i="1"/>
  <c r="C91" i="1"/>
  <c r="E91" i="1"/>
  <c r="F91" i="1"/>
  <c r="G91" i="1"/>
  <c r="H91" i="1"/>
  <c r="C92" i="1"/>
  <c r="E92" i="1"/>
  <c r="F92" i="1"/>
  <c r="G92" i="1"/>
  <c r="H92" i="1"/>
  <c r="C93" i="1"/>
  <c r="E93" i="1"/>
  <c r="F93" i="1"/>
  <c r="G93" i="1"/>
  <c r="H93" i="1"/>
  <c r="C94" i="1"/>
  <c r="E94" i="1"/>
  <c r="F94" i="1"/>
  <c r="G94" i="1"/>
  <c r="H94" i="1"/>
  <c r="C95" i="1"/>
  <c r="E95" i="1"/>
  <c r="F95" i="1"/>
  <c r="G95" i="1"/>
  <c r="H95" i="1"/>
  <c r="C96" i="1"/>
  <c r="E96" i="1"/>
  <c r="F96" i="1"/>
  <c r="G96" i="1"/>
  <c r="H96" i="1"/>
  <c r="C97" i="1"/>
  <c r="E97" i="1"/>
  <c r="F97" i="1"/>
  <c r="G97" i="1"/>
  <c r="H97" i="1"/>
  <c r="C98" i="1"/>
  <c r="E98" i="1"/>
  <c r="F98" i="1"/>
  <c r="G98" i="1"/>
  <c r="H98" i="1"/>
  <c r="C99" i="1"/>
  <c r="E99" i="1"/>
  <c r="F99" i="1"/>
  <c r="G99" i="1"/>
  <c r="H99" i="1"/>
  <c r="C100" i="1"/>
  <c r="E100" i="1"/>
  <c r="F100" i="1"/>
  <c r="G100" i="1"/>
  <c r="H100" i="1"/>
  <c r="C101" i="1"/>
  <c r="E101" i="1"/>
  <c r="F101" i="1"/>
  <c r="G101" i="1"/>
  <c r="H101" i="1"/>
  <c r="C102" i="1"/>
  <c r="E102" i="1"/>
  <c r="F102" i="1"/>
  <c r="G102" i="1"/>
  <c r="H102" i="1"/>
  <c r="AF122" i="1"/>
  <c r="AE122" i="1"/>
  <c r="AD122" i="1"/>
  <c r="AC122" i="1"/>
  <c r="AB122" i="1"/>
  <c r="AA122" i="1"/>
  <c r="Z122" i="1"/>
  <c r="Y122" i="1"/>
  <c r="X122" i="1"/>
  <c r="W122" i="1"/>
  <c r="V122" i="1"/>
  <c r="T122" i="1"/>
  <c r="S122" i="1"/>
  <c r="R122" i="1"/>
  <c r="Q122" i="1"/>
  <c r="P122" i="1"/>
  <c r="O122" i="1"/>
  <c r="L122" i="1"/>
  <c r="M122" i="1"/>
  <c r="N122" i="1"/>
  <c r="K122" i="1"/>
  <c r="I122" i="1"/>
  <c r="J122" i="1"/>
  <c r="AF103" i="1"/>
  <c r="AE103" i="1"/>
  <c r="AD103" i="1"/>
  <c r="AC103" i="1"/>
  <c r="AB103" i="1"/>
  <c r="AA103" i="1"/>
  <c r="Z103" i="1"/>
  <c r="Y103" i="1"/>
  <c r="X103" i="1"/>
  <c r="W103" i="1"/>
  <c r="V103" i="1"/>
  <c r="T103" i="1"/>
  <c r="S103" i="1"/>
  <c r="R103" i="1"/>
  <c r="Q103" i="1"/>
  <c r="P103" i="1"/>
  <c r="O103" i="1"/>
  <c r="L103" i="1"/>
  <c r="M103" i="1"/>
  <c r="N103" i="1"/>
  <c r="K103" i="1"/>
  <c r="I103" i="1"/>
  <c r="J103" i="1"/>
  <c r="AF81" i="1"/>
  <c r="AE81" i="1"/>
  <c r="AD81" i="1"/>
  <c r="AC81" i="1"/>
  <c r="AB81" i="1"/>
  <c r="AA81" i="1"/>
  <c r="Z81" i="1"/>
  <c r="Y81" i="1"/>
  <c r="X81" i="1"/>
  <c r="W81" i="1"/>
  <c r="V81" i="1"/>
  <c r="T81" i="1"/>
  <c r="S81" i="1"/>
  <c r="R81" i="1"/>
  <c r="Q81" i="1"/>
  <c r="P81" i="1"/>
  <c r="O81" i="1"/>
  <c r="L81" i="1"/>
  <c r="M81" i="1"/>
  <c r="N81" i="1"/>
  <c r="K81" i="1"/>
  <c r="I81" i="1"/>
  <c r="J81" i="1"/>
  <c r="E69" i="1"/>
  <c r="F69" i="1"/>
  <c r="G69" i="1"/>
  <c r="H69" i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4" i="1"/>
  <c r="F74" i="1"/>
  <c r="G74" i="1"/>
  <c r="H74" i="1"/>
  <c r="E75" i="1"/>
  <c r="F75" i="1"/>
  <c r="G75" i="1"/>
  <c r="H75" i="1"/>
  <c r="E76" i="1"/>
  <c r="F76" i="1"/>
  <c r="G76" i="1"/>
  <c r="H76" i="1"/>
  <c r="E77" i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AF61" i="1"/>
  <c r="AE61" i="1"/>
  <c r="AD61" i="1"/>
  <c r="AC61" i="1"/>
  <c r="AB61" i="1"/>
  <c r="AA61" i="1"/>
  <c r="Z61" i="1"/>
  <c r="Y61" i="1"/>
  <c r="X61" i="1"/>
  <c r="W61" i="1"/>
  <c r="V61" i="1"/>
  <c r="T61" i="1"/>
  <c r="S61" i="1"/>
  <c r="R61" i="1"/>
  <c r="Q61" i="1"/>
  <c r="P61" i="1"/>
  <c r="O61" i="1"/>
  <c r="L61" i="1"/>
  <c r="M61" i="1"/>
  <c r="N61" i="1"/>
  <c r="K61" i="1"/>
  <c r="J61" i="1"/>
  <c r="I61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D136" i="1" l="1"/>
  <c r="D134" i="1"/>
  <c r="D115" i="1"/>
  <c r="D131" i="1"/>
  <c r="D91" i="1"/>
  <c r="D116" i="1"/>
  <c r="D143" i="1"/>
  <c r="D98" i="1"/>
  <c r="D113" i="1"/>
  <c r="D138" i="1"/>
  <c r="D133" i="1"/>
  <c r="D93" i="1"/>
  <c r="D95" i="1"/>
  <c r="D135" i="1"/>
  <c r="D97" i="1"/>
  <c r="D130" i="1"/>
  <c r="D137" i="1"/>
  <c r="D132" i="1"/>
  <c r="D121" i="1"/>
  <c r="D99" i="1"/>
  <c r="D89" i="1"/>
  <c r="D139" i="1"/>
  <c r="D101" i="1"/>
  <c r="D117" i="1"/>
  <c r="D141" i="1"/>
  <c r="D144" i="1"/>
  <c r="D142" i="1"/>
  <c r="D140" i="1"/>
  <c r="D119" i="1"/>
  <c r="D114" i="1"/>
  <c r="D112" i="1"/>
  <c r="D118" i="1"/>
  <c r="D92" i="1"/>
  <c r="D90" i="1"/>
  <c r="D94" i="1"/>
  <c r="D120" i="1"/>
  <c r="D96" i="1"/>
  <c r="D111" i="1"/>
  <c r="D100" i="1"/>
  <c r="D102" i="1"/>
  <c r="D78" i="1"/>
  <c r="D75" i="1"/>
  <c r="D72" i="1"/>
  <c r="D77" i="1"/>
  <c r="D74" i="1"/>
  <c r="D80" i="1"/>
  <c r="D71" i="1"/>
  <c r="D79" i="1"/>
  <c r="D76" i="1"/>
  <c r="D73" i="1"/>
  <c r="D70" i="1"/>
  <c r="D69" i="1"/>
  <c r="D58" i="1"/>
  <c r="D54" i="1"/>
  <c r="D60" i="1"/>
  <c r="D57" i="1"/>
  <c r="D51" i="1"/>
  <c r="D59" i="1"/>
  <c r="D56" i="1"/>
  <c r="D53" i="1"/>
  <c r="D50" i="1"/>
  <c r="D55" i="1"/>
  <c r="D52" i="1"/>
  <c r="D49" i="1"/>
  <c r="D48" i="1"/>
  <c r="AB40" i="1"/>
  <c r="V40" i="1"/>
  <c r="P40" i="1"/>
  <c r="J40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E25" i="1"/>
  <c r="F25" i="1"/>
  <c r="G25" i="1"/>
  <c r="H25" i="1"/>
  <c r="E26" i="1"/>
  <c r="F26" i="1"/>
  <c r="G26" i="1"/>
  <c r="H26" i="1"/>
  <c r="E27" i="1"/>
  <c r="F27" i="1"/>
  <c r="G27" i="1"/>
  <c r="H27" i="1"/>
  <c r="C25" i="1"/>
  <c r="C26" i="1"/>
  <c r="C27" i="1"/>
  <c r="J28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L22" i="1"/>
  <c r="M22" i="1"/>
  <c r="N22" i="1"/>
  <c r="K22" i="1"/>
  <c r="J22" i="1"/>
  <c r="I22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C14" i="1"/>
  <c r="C15" i="1"/>
  <c r="C16" i="1"/>
  <c r="C17" i="1"/>
  <c r="C18" i="1"/>
  <c r="C19" i="1"/>
  <c r="C20" i="1"/>
  <c r="C21" i="1"/>
  <c r="D16" i="1" l="1"/>
  <c r="D15" i="1"/>
  <c r="D25" i="1"/>
  <c r="D20" i="1"/>
  <c r="D17" i="1"/>
  <c r="D14" i="1"/>
  <c r="D27" i="1"/>
  <c r="D19" i="1"/>
  <c r="D26" i="1"/>
  <c r="D21" i="1"/>
  <c r="D18" i="1"/>
  <c r="U132" i="1" l="1"/>
  <c r="U145" i="1" s="1"/>
  <c r="H129" i="1"/>
  <c r="H145" i="1" s="1"/>
  <c r="G129" i="1"/>
  <c r="G145" i="1" s="1"/>
  <c r="F129" i="1"/>
  <c r="F145" i="1" s="1"/>
  <c r="E129" i="1"/>
  <c r="E145" i="1" s="1"/>
  <c r="C129" i="1"/>
  <c r="C145" i="1" s="1"/>
  <c r="U113" i="1"/>
  <c r="U122" i="1" s="1"/>
  <c r="H110" i="1"/>
  <c r="H122" i="1" s="1"/>
  <c r="G110" i="1"/>
  <c r="G122" i="1" s="1"/>
  <c r="F110" i="1"/>
  <c r="F122" i="1" s="1"/>
  <c r="E110" i="1"/>
  <c r="E122" i="1" s="1"/>
  <c r="C110" i="1"/>
  <c r="C122" i="1" s="1"/>
  <c r="U91" i="1"/>
  <c r="U103" i="1" s="1"/>
  <c r="H88" i="1"/>
  <c r="H103" i="1" s="1"/>
  <c r="G88" i="1"/>
  <c r="G103" i="1" s="1"/>
  <c r="F88" i="1"/>
  <c r="F103" i="1" s="1"/>
  <c r="E88" i="1"/>
  <c r="E103" i="1" s="1"/>
  <c r="C88" i="1"/>
  <c r="C75" i="1"/>
  <c r="C74" i="1"/>
  <c r="C73" i="1"/>
  <c r="C72" i="1"/>
  <c r="U71" i="1"/>
  <c r="U81" i="1" s="1"/>
  <c r="C71" i="1"/>
  <c r="C70" i="1"/>
  <c r="C69" i="1"/>
  <c r="H68" i="1"/>
  <c r="H81" i="1" s="1"/>
  <c r="G68" i="1"/>
  <c r="G81" i="1" s="1"/>
  <c r="F68" i="1"/>
  <c r="F81" i="1" s="1"/>
  <c r="E68" i="1"/>
  <c r="E81" i="1" s="1"/>
  <c r="C68" i="1"/>
  <c r="U50" i="1"/>
  <c r="U61" i="1" s="1"/>
  <c r="H47" i="1"/>
  <c r="H61" i="1" s="1"/>
  <c r="G47" i="1"/>
  <c r="G61" i="1" s="1"/>
  <c r="F47" i="1"/>
  <c r="F61" i="1" s="1"/>
  <c r="E47" i="1"/>
  <c r="E61" i="1" s="1"/>
  <c r="C47" i="1"/>
  <c r="C61" i="1" s="1"/>
  <c r="AF40" i="1"/>
  <c r="AF43" i="1" s="1"/>
  <c r="AE40" i="1"/>
  <c r="AD40" i="1"/>
  <c r="AD43" i="1" s="1"/>
  <c r="AC40" i="1"/>
  <c r="AA40" i="1"/>
  <c r="Z40" i="1"/>
  <c r="Y40" i="1"/>
  <c r="X40" i="1"/>
  <c r="W40" i="1"/>
  <c r="U40" i="1"/>
  <c r="T40" i="1"/>
  <c r="T43" i="1" s="1"/>
  <c r="T106" i="1" s="1"/>
  <c r="S40" i="1"/>
  <c r="R40" i="1"/>
  <c r="Q40" i="1"/>
  <c r="O40" i="1"/>
  <c r="N40" i="1"/>
  <c r="M40" i="1"/>
  <c r="L40" i="1"/>
  <c r="K40" i="1"/>
  <c r="H39" i="1"/>
  <c r="G39" i="1"/>
  <c r="F39" i="1"/>
  <c r="E39" i="1"/>
  <c r="C39" i="1"/>
  <c r="H38" i="1"/>
  <c r="G38" i="1"/>
  <c r="F38" i="1"/>
  <c r="E38" i="1"/>
  <c r="C38" i="1"/>
  <c r="H37" i="1"/>
  <c r="G37" i="1"/>
  <c r="F37" i="1"/>
  <c r="E37" i="1"/>
  <c r="C37" i="1"/>
  <c r="H36" i="1"/>
  <c r="G36" i="1"/>
  <c r="F36" i="1"/>
  <c r="E36" i="1"/>
  <c r="C36" i="1"/>
  <c r="H35" i="1"/>
  <c r="G35" i="1"/>
  <c r="F35" i="1"/>
  <c r="E35" i="1"/>
  <c r="C35" i="1"/>
  <c r="H34" i="1"/>
  <c r="G34" i="1"/>
  <c r="F34" i="1"/>
  <c r="E34" i="1"/>
  <c r="C34" i="1"/>
  <c r="H33" i="1"/>
  <c r="G33" i="1"/>
  <c r="F33" i="1"/>
  <c r="E33" i="1"/>
  <c r="C33" i="1"/>
  <c r="H32" i="1"/>
  <c r="G32" i="1"/>
  <c r="F32" i="1"/>
  <c r="E32" i="1"/>
  <c r="C32" i="1"/>
  <c r="I31" i="1"/>
  <c r="I40" i="1" s="1"/>
  <c r="H31" i="1"/>
  <c r="G31" i="1"/>
  <c r="F31" i="1"/>
  <c r="E31" i="1"/>
  <c r="C31" i="1"/>
  <c r="H30" i="1"/>
  <c r="G30" i="1"/>
  <c r="F30" i="1"/>
  <c r="E30" i="1"/>
  <c r="C30" i="1"/>
  <c r="N28" i="1"/>
  <c r="M28" i="1"/>
  <c r="L28" i="1"/>
  <c r="K28" i="1"/>
  <c r="I28" i="1"/>
  <c r="H24" i="1"/>
  <c r="G24" i="1"/>
  <c r="F24" i="1"/>
  <c r="E24" i="1"/>
  <c r="C24" i="1"/>
  <c r="AB43" i="1"/>
  <c r="AB106" i="1" s="1"/>
  <c r="X43" i="1"/>
  <c r="X106" i="1" s="1"/>
  <c r="P43" i="1"/>
  <c r="P106" i="1" s="1"/>
  <c r="H13" i="1"/>
  <c r="H22" i="1" s="1"/>
  <c r="G13" i="1"/>
  <c r="G22" i="1" s="1"/>
  <c r="F13" i="1"/>
  <c r="F22" i="1" s="1"/>
  <c r="E13" i="1"/>
  <c r="E22" i="1" s="1"/>
  <c r="C13" i="1"/>
  <c r="AC10" i="1"/>
  <c r="W10" i="1"/>
  <c r="Q10" i="1"/>
  <c r="K10" i="1"/>
  <c r="C103" i="1" l="1"/>
  <c r="AF106" i="1"/>
  <c r="C81" i="1"/>
  <c r="D129" i="1"/>
  <c r="D145" i="1" s="1"/>
  <c r="D36" i="1"/>
  <c r="S43" i="1"/>
  <c r="S148" i="1" s="1"/>
  <c r="K43" i="1"/>
  <c r="K106" i="1" s="1"/>
  <c r="C22" i="1"/>
  <c r="V43" i="1"/>
  <c r="V84" i="1" s="1"/>
  <c r="W43" i="1"/>
  <c r="W64" i="1" s="1"/>
  <c r="G28" i="1"/>
  <c r="D38" i="1"/>
  <c r="AA43" i="1"/>
  <c r="AA84" i="1" s="1"/>
  <c r="F28" i="1"/>
  <c r="D39" i="1"/>
  <c r="AE43" i="1"/>
  <c r="AE84" i="1" s="1"/>
  <c r="O43" i="1"/>
  <c r="O84" i="1" s="1"/>
  <c r="N43" i="1"/>
  <c r="N64" i="1" s="1"/>
  <c r="L43" i="1"/>
  <c r="L106" i="1" s="1"/>
  <c r="D24" i="1"/>
  <c r="T64" i="1"/>
  <c r="D110" i="1"/>
  <c r="D122" i="1" s="1"/>
  <c r="C40" i="1"/>
  <c r="D31" i="1"/>
  <c r="D33" i="1"/>
  <c r="D37" i="1"/>
  <c r="D47" i="1"/>
  <c r="D61" i="1" s="1"/>
  <c r="AB64" i="1"/>
  <c r="D68" i="1"/>
  <c r="D81" i="1" s="1"/>
  <c r="T84" i="1"/>
  <c r="D88" i="1"/>
  <c r="D103" i="1" s="1"/>
  <c r="J43" i="1"/>
  <c r="J106" i="1" s="1"/>
  <c r="R43" i="1"/>
  <c r="R64" i="1" s="1"/>
  <c r="Z43" i="1"/>
  <c r="Z84" i="1" s="1"/>
  <c r="AB84" i="1"/>
  <c r="I43" i="1"/>
  <c r="I64" i="1" s="1"/>
  <c r="M43" i="1"/>
  <c r="M148" i="1" s="1"/>
  <c r="Q43" i="1"/>
  <c r="Q125" i="1" s="1"/>
  <c r="U43" i="1"/>
  <c r="U125" i="1" s="1"/>
  <c r="Y43" i="1"/>
  <c r="Y148" i="1" s="1"/>
  <c r="AC43" i="1"/>
  <c r="AC106" i="1" s="1"/>
  <c r="C28" i="1"/>
  <c r="H28" i="1"/>
  <c r="F40" i="1"/>
  <c r="D32" i="1"/>
  <c r="D34" i="1"/>
  <c r="G40" i="1"/>
  <c r="AD106" i="1"/>
  <c r="AD64" i="1"/>
  <c r="AD84" i="1"/>
  <c r="H40" i="1"/>
  <c r="AD148" i="1"/>
  <c r="AD125" i="1"/>
  <c r="D13" i="1"/>
  <c r="D22" i="1" s="1"/>
  <c r="P148" i="1"/>
  <c r="P125" i="1"/>
  <c r="T148" i="1"/>
  <c r="T125" i="1"/>
  <c r="X148" i="1"/>
  <c r="X125" i="1"/>
  <c r="AB148" i="1"/>
  <c r="AB125" i="1"/>
  <c r="AF148" i="1"/>
  <c r="AF125" i="1"/>
  <c r="E28" i="1"/>
  <c r="E40" i="1"/>
  <c r="D35" i="1"/>
  <c r="P64" i="1"/>
  <c r="X64" i="1"/>
  <c r="AF64" i="1"/>
  <c r="P84" i="1"/>
  <c r="X84" i="1"/>
  <c r="AF84" i="1"/>
  <c r="D30" i="1"/>
  <c r="O125" i="1" l="1"/>
  <c r="O106" i="1"/>
  <c r="O64" i="1"/>
  <c r="Y106" i="1"/>
  <c r="O148" i="1"/>
  <c r="D40" i="1"/>
  <c r="V64" i="1"/>
  <c r="U84" i="1"/>
  <c r="G43" i="1"/>
  <c r="G64" i="1" s="1"/>
  <c r="AE125" i="1"/>
  <c r="W106" i="1"/>
  <c r="Y84" i="1"/>
  <c r="I125" i="1"/>
  <c r="I106" i="1"/>
  <c r="I84" i="1"/>
  <c r="I148" i="1"/>
  <c r="F43" i="1"/>
  <c r="F64" i="1" s="1"/>
  <c r="C43" i="1"/>
  <c r="C148" i="1" s="1"/>
  <c r="W125" i="1"/>
  <c r="AE106" i="1"/>
  <c r="AD107" i="1" s="1"/>
  <c r="S64" i="1"/>
  <c r="AE64" i="1"/>
  <c r="AE148" i="1"/>
  <c r="S84" i="1"/>
  <c r="R106" i="1"/>
  <c r="W148" i="1"/>
  <c r="W84" i="1"/>
  <c r="S106" i="1"/>
  <c r="S125" i="1"/>
  <c r="Y64" i="1"/>
  <c r="Y125" i="1"/>
  <c r="R84" i="1"/>
  <c r="K148" i="1"/>
  <c r="K64" i="1"/>
  <c r="K125" i="1"/>
  <c r="K84" i="1"/>
  <c r="V106" i="1"/>
  <c r="V125" i="1"/>
  <c r="Z148" i="1"/>
  <c r="V148" i="1"/>
  <c r="R125" i="1"/>
  <c r="R148" i="1"/>
  <c r="AC64" i="1"/>
  <c r="J148" i="1"/>
  <c r="AC125" i="1"/>
  <c r="J64" i="1"/>
  <c r="AA106" i="1"/>
  <c r="U106" i="1"/>
  <c r="AA125" i="1"/>
  <c r="M64" i="1"/>
  <c r="AA64" i="1"/>
  <c r="AA148" i="1"/>
  <c r="M125" i="1"/>
  <c r="D28" i="1"/>
  <c r="D43" i="1" s="1"/>
  <c r="E43" i="1"/>
  <c r="E84" i="1" s="1"/>
  <c r="U64" i="1"/>
  <c r="Z64" i="1"/>
  <c r="M84" i="1"/>
  <c r="L148" i="1"/>
  <c r="Q84" i="1"/>
  <c r="Q64" i="1"/>
  <c r="Q148" i="1"/>
  <c r="Q106" i="1"/>
  <c r="N148" i="1"/>
  <c r="N84" i="1"/>
  <c r="N106" i="1"/>
  <c r="N125" i="1"/>
  <c r="L64" i="1"/>
  <c r="L125" i="1"/>
  <c r="L84" i="1"/>
  <c r="X44" i="1"/>
  <c r="AC84" i="1"/>
  <c r="AD85" i="1" s="1"/>
  <c r="H43" i="1"/>
  <c r="H125" i="1" s="1"/>
  <c r="AD44" i="1"/>
  <c r="Z125" i="1"/>
  <c r="Z106" i="1"/>
  <c r="J84" i="1"/>
  <c r="U148" i="1"/>
  <c r="R44" i="1"/>
  <c r="M106" i="1"/>
  <c r="AC148" i="1"/>
  <c r="L44" i="1"/>
  <c r="J125" i="1"/>
  <c r="AD126" i="1" l="1"/>
  <c r="R126" i="1"/>
  <c r="G125" i="1"/>
  <c r="D84" i="1"/>
  <c r="G84" i="1"/>
  <c r="G106" i="1"/>
  <c r="X107" i="1"/>
  <c r="G148" i="1"/>
  <c r="X85" i="1"/>
  <c r="C106" i="1"/>
  <c r="C125" i="1"/>
  <c r="C84" i="1"/>
  <c r="C64" i="1"/>
  <c r="F125" i="1"/>
  <c r="F106" i="1"/>
  <c r="F148" i="1"/>
  <c r="F84" i="1"/>
  <c r="AD65" i="1"/>
  <c r="R107" i="1"/>
  <c r="E64" i="1"/>
  <c r="X126" i="1"/>
  <c r="X149" i="1"/>
  <c r="AD149" i="1"/>
  <c r="L85" i="1"/>
  <c r="E148" i="1"/>
  <c r="E106" i="1"/>
  <c r="H84" i="1"/>
  <c r="E125" i="1"/>
  <c r="R65" i="1"/>
  <c r="R85" i="1"/>
  <c r="L149" i="1"/>
  <c r="R149" i="1"/>
  <c r="X65" i="1"/>
  <c r="L65" i="1"/>
  <c r="L126" i="1"/>
  <c r="H148" i="1"/>
  <c r="L107" i="1"/>
  <c r="H64" i="1"/>
  <c r="H106" i="1"/>
  <c r="D148" i="1"/>
  <c r="D106" i="1"/>
  <c r="D64" i="1"/>
  <c r="D125" i="1"/>
</calcChain>
</file>

<file path=xl/sharedStrings.xml><?xml version="1.0" encoding="utf-8"?>
<sst xmlns="http://schemas.openxmlformats.org/spreadsheetml/2006/main" count="365" uniqueCount="129">
  <si>
    <t>Lp.</t>
  </si>
  <si>
    <t>Liczba egz.</t>
  </si>
  <si>
    <t>Ogólna liczba godzin</t>
  </si>
  <si>
    <t>Rozdział zajęć programowych na semestry</t>
  </si>
  <si>
    <t>ECTS</t>
  </si>
  <si>
    <t>RAZEM</t>
  </si>
  <si>
    <t>w tym:</t>
  </si>
  <si>
    <t>Liczba godzin semestralnie</t>
  </si>
  <si>
    <t>Nazwa przedmiotu</t>
  </si>
  <si>
    <t>wykłady</t>
  </si>
  <si>
    <t>ćwiczenia</t>
  </si>
  <si>
    <t>laboratoria</t>
  </si>
  <si>
    <t>projekty</t>
  </si>
  <si>
    <t>E</t>
  </si>
  <si>
    <t>I</t>
  </si>
  <si>
    <t>II</t>
  </si>
  <si>
    <t>III</t>
  </si>
  <si>
    <t>IV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</si>
  <si>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</si>
  <si>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</si>
  <si>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</si>
  <si>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</si>
  <si>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</si>
  <si>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Przedmiot humanistyczny / społeczny 1</t>
  </si>
  <si>
    <t>Przedmiot humanistyczny / społeczny 2</t>
  </si>
  <si>
    <t>Język obcy</t>
  </si>
  <si>
    <t>Razem w bloku A</t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</si>
  <si>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</si>
  <si>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t>Mechanika analityczna</t>
  </si>
  <si>
    <t>Wytrzymałość materiałów II</t>
  </si>
  <si>
    <t>Teoria sprężystości i plastyczności</t>
  </si>
  <si>
    <t>Razem w bloku B</t>
  </si>
  <si>
    <r>
      <rPr>
        <sz val="16"/>
        <rFont val="Arial CE"/>
        <charset val="238"/>
      </rPr>
      <t xml:space="preserve">Blok C  - </t>
    </r>
    <r>
      <rPr>
        <b/>
        <sz val="16"/>
        <rFont val="Arial CE"/>
        <charset val="238"/>
      </rPr>
      <t>Przedmioty kierunkowe</t>
    </r>
  </si>
  <si>
    <t>Współczesne materiały inżynierskie i zasady ich doboru</t>
  </si>
  <si>
    <t>Kierunki rozwoju technologii bezubytkowych</t>
  </si>
  <si>
    <t>Modelowanie wspomagające projektowanie maszyn</t>
  </si>
  <si>
    <t>Tendencje w kształtowaniu ubytkowym wyrobów</t>
  </si>
  <si>
    <t>Dynamika maszyn</t>
  </si>
  <si>
    <t>Napędy maszyn technologicznych</t>
  </si>
  <si>
    <t>Technologia i organizacja montażu</t>
  </si>
  <si>
    <t>Zintegrowane systemy wytwarzania CAD/CAM/CAE</t>
  </si>
  <si>
    <t>Techniki współrzędnościowe</t>
  </si>
  <si>
    <t>Podstawy optymalnego projektowania konstrukcji</t>
  </si>
  <si>
    <t>Razem w bloku C</t>
  </si>
  <si>
    <r>
      <t xml:space="preserve">RAZEM </t>
    </r>
    <r>
      <rPr>
        <sz val="16"/>
        <rFont val="Arial CE"/>
        <charset val="238"/>
      </rPr>
      <t>(A+B+C)</t>
    </r>
  </si>
  <si>
    <t>Liczba godzin w semestrze</t>
  </si>
  <si>
    <r>
      <t xml:space="preserve">D1 - Przedmioty specjalności: </t>
    </r>
    <r>
      <rPr>
        <b/>
        <sz val="16"/>
        <color theme="5" tint="-0.499984740745262"/>
        <rFont val="Arial CE"/>
        <charset val="238"/>
      </rPr>
      <t>Konstrukcja maszyn i urządzeń (KMU)</t>
    </r>
  </si>
  <si>
    <t>Praca przejściowa</t>
  </si>
  <si>
    <t>Seminarium dyplomowe</t>
  </si>
  <si>
    <t>Przygotowanie pracy dyplomowej</t>
  </si>
  <si>
    <t>Projektowanie i dobór narzędzi skrawających</t>
  </si>
  <si>
    <t>Projektowanie układów sterowania maszyn</t>
  </si>
  <si>
    <t>Projektowanie i konstruowanie w systemach CAD/CAM</t>
  </si>
  <si>
    <t>Projektowanie i programowanie systemów zrobotyzowanych</t>
  </si>
  <si>
    <t>Projektowanie modułowe</t>
  </si>
  <si>
    <t>Razem w bloku D1</t>
  </si>
  <si>
    <r>
      <t xml:space="preserve">RAZEM </t>
    </r>
    <r>
      <rPr>
        <b/>
        <sz val="16"/>
        <color theme="5" tint="-0.499984740745262"/>
        <rFont val="Arial CE"/>
        <charset val="238"/>
      </rPr>
      <t>(KMU)</t>
    </r>
  </si>
  <si>
    <r>
      <t>D2 -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Inżynieria mechaniczna (IME)</t>
    </r>
  </si>
  <si>
    <t>Eksploatacja narzędzi skrawających</t>
  </si>
  <si>
    <t>Modelowanie i optymalizacja procesów montażowych</t>
  </si>
  <si>
    <t>Zaawansowane programowanie robotów i obrabiarek</t>
  </si>
  <si>
    <t>Razem w bloku D2</t>
  </si>
  <si>
    <r>
      <t>RAZEM</t>
    </r>
    <r>
      <rPr>
        <b/>
        <sz val="16"/>
        <color theme="5" tint="-0.499984740745262"/>
        <rFont val="Arial CE"/>
        <charset val="238"/>
      </rPr>
      <t xml:space="preserve"> (IME)</t>
    </r>
  </si>
  <si>
    <r>
      <t>D3 -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Technologia przetwarzania materiałów (TPM)</t>
    </r>
  </si>
  <si>
    <t>Procesy w przetwórstwie tworzyw sztucznych</t>
  </si>
  <si>
    <t>Procesy odlewnicze</t>
  </si>
  <si>
    <t>Procesy obróbki plastycznej</t>
  </si>
  <si>
    <t>Automatyzacja procesów przetwarzania materiałów</t>
  </si>
  <si>
    <t>Razem w bloku D3</t>
  </si>
  <si>
    <r>
      <t>RAZEM</t>
    </r>
    <r>
      <rPr>
        <b/>
        <sz val="16"/>
        <color theme="5" tint="-0.499984740745262"/>
        <rFont val="Arial CE"/>
        <charset val="238"/>
      </rPr>
      <t xml:space="preserve"> (TPM)</t>
    </r>
  </si>
  <si>
    <r>
      <t xml:space="preserve">D4 - Przedmioty specjalności: </t>
    </r>
    <r>
      <rPr>
        <b/>
        <sz val="16"/>
        <color theme="5" tint="-0.499984740745262"/>
        <rFont val="Arial CE"/>
        <charset val="238"/>
      </rPr>
      <t>Informatyzacja i robotyzacja wytwarzania (IRW)</t>
    </r>
  </si>
  <si>
    <t>Rapid Prototyping i Rapid Manufacturing</t>
  </si>
  <si>
    <t>Wirtualna rzeczywistość w projektowaniu</t>
  </si>
  <si>
    <t>Inżynieria odwrotna</t>
  </si>
  <si>
    <t>Programowanie robotów przemysłowych</t>
  </si>
  <si>
    <t>Razem w bloku D4</t>
  </si>
  <si>
    <r>
      <t>RAZEM</t>
    </r>
    <r>
      <rPr>
        <b/>
        <sz val="16"/>
        <color theme="5" tint="-0.499984740745262"/>
        <rFont val="Arial CE"/>
        <charset val="238"/>
      </rPr>
      <t xml:space="preserve"> (IRW)</t>
    </r>
  </si>
  <si>
    <r>
      <t xml:space="preserve">D5 - Przedmioty specjalności: </t>
    </r>
    <r>
      <rPr>
        <b/>
        <sz val="16"/>
        <color theme="5" tint="-0.499984740745262"/>
        <rFont val="Arial CE"/>
        <charset val="238"/>
      </rPr>
      <t>Diagnostyka maszyn i systemy pomiarowe (DM/SP)</t>
    </r>
  </si>
  <si>
    <t>Diagnostyka energetyczna systemów (bio) mechanicznych</t>
  </si>
  <si>
    <t>GPS i analiza wymiarów</t>
  </si>
  <si>
    <t>Akustyka przemysłowa</t>
  </si>
  <si>
    <t>Diagnostyka techniczna i termalna</t>
  </si>
  <si>
    <t>Razem w bloku D5</t>
  </si>
  <si>
    <r>
      <t xml:space="preserve">RAZEM </t>
    </r>
    <r>
      <rPr>
        <b/>
        <sz val="16"/>
        <color theme="5" tint="-0.499984740745262"/>
        <rFont val="Arial CE"/>
        <charset val="238"/>
      </rPr>
      <t>(DM/SP)</t>
    </r>
  </si>
  <si>
    <t>PLAN  STUDIÓW</t>
  </si>
  <si>
    <t>WYDZIAŁ INŻYNIERII MECHANICZNEJ</t>
  </si>
  <si>
    <t>Wspomaganie komputerowe zagadnień inżynierskich</t>
  </si>
  <si>
    <r>
      <rPr>
        <sz val="18"/>
        <rFont val="SquareSlab711MdEU"/>
        <charset val="238"/>
      </rPr>
      <t>Kierunek:</t>
    </r>
    <r>
      <rPr>
        <b/>
        <sz val="18"/>
        <color theme="6" tint="-0.249977111117893"/>
        <rFont val="SquareSlab711MdEU"/>
        <charset val="238"/>
      </rPr>
      <t xml:space="preserve"> </t>
    </r>
    <r>
      <rPr>
        <sz val="18"/>
        <color theme="6" tint="-0.499984740745262"/>
        <rFont val="SquareSlab711MdEU"/>
        <charset val="238"/>
      </rPr>
      <t>MECHANIKA I BUDOWA MASZYN</t>
    </r>
  </si>
  <si>
    <r>
      <rPr>
        <sz val="18"/>
        <color rgb="FFC00000"/>
        <rFont val="SquareSlab711LtEU"/>
        <charset val="238"/>
      </rPr>
      <t>Studia NIESTACJONARNE</t>
    </r>
    <r>
      <rPr>
        <sz val="18"/>
        <rFont val="SquareSlab711LtEU"/>
        <charset val="238"/>
      </rPr>
      <t>, II stopnia</t>
    </r>
  </si>
  <si>
    <t>Dla naboru:</t>
  </si>
  <si>
    <r>
      <t xml:space="preserve">Obowiązuje od roku akademickiego </t>
    </r>
    <r>
      <rPr>
        <b/>
        <sz val="12"/>
        <rFont val="SquareSlab711LtEU"/>
        <charset val="238"/>
      </rPr>
      <t>2020/2021</t>
    </r>
  </si>
  <si>
    <t>Zatwierdzony przez Sentat Akademicki PP uchwałą Nr 243/2016-2020 z dnia 29.07.2020 r.</t>
  </si>
  <si>
    <t xml:space="preserve">Zarządzanie zespołem pracowniczym </t>
  </si>
  <si>
    <t>Negocjacje w biznesie</t>
  </si>
  <si>
    <t>Język angielski</t>
  </si>
  <si>
    <t>Język niemiecki</t>
  </si>
  <si>
    <t>Zarządzanie czasem</t>
  </si>
  <si>
    <t>Trening umiejętności menedżerskich</t>
  </si>
  <si>
    <t>29, 30</t>
  </si>
  <si>
    <t>Przedmioty obieralne 1, 2:</t>
  </si>
  <si>
    <t>Badanie i diagnostyka obrabiarek</t>
  </si>
  <si>
    <t>Rapid prototyping i rapid manufacturing</t>
  </si>
  <si>
    <t>MES II</t>
  </si>
  <si>
    <t>Wibronika</t>
  </si>
  <si>
    <t>8</t>
  </si>
  <si>
    <t>Inżynieria powierzchni</t>
  </si>
  <si>
    <t>Systemy wizyjne w procesach wytwórczych</t>
  </si>
  <si>
    <t>Elastyczne systemy wytwarzania</t>
  </si>
  <si>
    <t>Komputerowe projektowanie procesów technologicznych</t>
  </si>
  <si>
    <t>Nowoczesne techniki obrazowania w budowie maszyn</t>
  </si>
  <si>
    <t>28, 29</t>
  </si>
  <si>
    <t>Przedmiot obieralny 1:</t>
  </si>
  <si>
    <t>Konstrukcja oprzyrządowania technologicznego</t>
  </si>
  <si>
    <t>Kształtowanie i kontrola jakości wyrobów</t>
  </si>
  <si>
    <t>Przedmiot obieralny 2:</t>
  </si>
  <si>
    <t>Metalowe kompozyty odlewane</t>
  </si>
  <si>
    <t>Metody badań materiałów polimerowych</t>
  </si>
  <si>
    <t>Konstrukcja i eksploatacja maszyn do obróbki plastycznej</t>
  </si>
  <si>
    <t>Przetwórstwo tworzyw sztucznych II</t>
  </si>
  <si>
    <t>Systemy informatyczne</t>
  </si>
  <si>
    <t>Zarządzanie cyklem życia wyrobu – PLM</t>
  </si>
  <si>
    <t>Projektowanie w systemach CAD/CAM</t>
  </si>
  <si>
    <t>16</t>
  </si>
  <si>
    <t>Redukcja drgań i hałasu</t>
  </si>
  <si>
    <t>Systemy diagnostyki maszyn</t>
  </si>
  <si>
    <t>Technologie informatyczne w diagnostyce II</t>
  </si>
  <si>
    <t>Nanometrologia</t>
  </si>
  <si>
    <t>Optyczne systemy pomiarowe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</si>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</sst>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24"/>
      <color theme="3"/>
      <name val="SquareSlab711MdEU"/>
      <charset val="238"/>
    </font>
    <font>
      <sz val="18"/>
      <color theme="3"/>
      <name val="SquareSlab711LtEU"/>
      <charset val="238"/>
    </font>
    <font>
      <b/>
      <sz val="28"/>
      <name val="Bookman Old Style"/>
      <family val="1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color theme="6" tint="-0.49998474074526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charset val="238"/>
    </font>
    <font>
      <b/>
      <sz val="20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b/>
      <sz val="14"/>
      <color indexed="53"/>
      <name val="Arial CE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14"/>
      <name val="Arial CE"/>
      <family val="2"/>
      <charset val="238"/>
    </font>
    <font>
      <i/>
      <sz val="14"/>
      <name val="Arial CE"/>
      <charset val="238"/>
    </font>
    <font>
      <sz val="12"/>
      <name val="Arial"/>
      <family val="2"/>
      <charset val="238"/>
    </font>
    <font>
      <b/>
      <sz val="20"/>
      <name val="Arial CE"/>
      <family val="2"/>
      <charset val="238"/>
    </font>
    <font>
      <b/>
      <i/>
      <sz val="14"/>
      <name val="Arial CE"/>
      <charset val="238"/>
    </font>
    <font>
      <b/>
      <sz val="14"/>
      <color rgb="FFC00000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b/>
      <sz val="16"/>
      <color theme="5" tint="-0.499984740745262"/>
      <name val="Arial CE"/>
      <charset val="238"/>
    </font>
    <font>
      <b/>
      <sz val="18"/>
      <color theme="6" tint="-0.249977111117893"/>
      <name val="SquareSlab711MdEU"/>
      <charset val="238"/>
    </font>
    <font>
      <sz val="18"/>
      <name val="SquareSlab711MdEU"/>
      <charset val="238"/>
    </font>
    <font>
      <sz val="18"/>
      <name val="SquareSlab711LtEU"/>
      <charset val="238"/>
    </font>
    <font>
      <sz val="18"/>
      <color rgb="FFC00000"/>
      <name val="SquareSlab711LtEU"/>
      <charset val="238"/>
    </font>
    <font>
      <sz val="18"/>
      <color theme="6" tint="-0.499984740745262"/>
      <name val="SquareSlab711MdEU"/>
      <charset val="238"/>
    </font>
    <font>
      <sz val="10"/>
      <name val="Arial"/>
      <family val="2"/>
      <charset val="238"/>
    </font>
    <font>
      <b/>
      <sz val="20"/>
      <color theme="3"/>
      <name val="Arial CE"/>
      <charset val="238"/>
    </font>
    <font>
      <sz val="12"/>
      <name val="SquareSlab711LtEU"/>
      <charset val="238"/>
    </font>
    <font>
      <b/>
      <sz val="12"/>
      <name val="SquareSlab711LtEU"/>
      <charset val="238"/>
    </font>
    <font>
      <sz val="11"/>
      <name val="SquareSlab711LtEU"/>
      <charset val="238"/>
    </font>
    <font>
      <sz val="18"/>
      <color theme="0" tint="-0.499984740745262"/>
      <name val="ZurichCnEU"/>
      <charset val="238"/>
    </font>
    <font>
      <b/>
      <sz val="14"/>
      <color theme="0" tint="-0.499984740745262"/>
      <name val="ZurichCnEU"/>
      <charset val="238"/>
    </font>
    <font>
      <sz val="12"/>
      <name val="ZurichCnEU"/>
      <charset val="238"/>
    </font>
    <font>
      <sz val="16"/>
      <color theme="0" tint="-0.499984740745262"/>
      <name val="ZurichCnEU"/>
      <charset val="238"/>
    </font>
    <font>
      <sz val="14"/>
      <color theme="0" tint="-0.499984740745262"/>
      <name val="ZurichCnEU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8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9" fillId="2" borderId="0"/>
    <xf numFmtId="0" fontId="19" fillId="0" borderId="0"/>
    <xf numFmtId="0" fontId="2" fillId="0" borderId="0"/>
    <xf numFmtId="0" fontId="1" fillId="0" borderId="0"/>
    <xf numFmtId="0" fontId="39" fillId="0" borderId="0"/>
  </cellStyleXfs>
  <cellXfs count="281">
    <xf numFmtId="0" fontId="0" fillId="0" borderId="0" xfId="0"/>
    <xf numFmtId="0" fontId="3" fillId="0" borderId="1" xfId="1" applyFont="1" applyBorder="1"/>
    <xf numFmtId="0" fontId="3" fillId="0" borderId="2" xfId="1" applyFont="1" applyBorder="1"/>
    <xf numFmtId="0" fontId="3" fillId="0" borderId="2" xfId="2" applyFont="1" applyBorder="1"/>
    <xf numFmtId="0" fontId="3" fillId="0" borderId="0" xfId="2" applyFont="1"/>
    <xf numFmtId="0" fontId="5" fillId="0" borderId="4" xfId="1" applyFont="1" applyBorder="1" applyAlignment="1">
      <alignment vertical="center"/>
    </xf>
    <xf numFmtId="0" fontId="3" fillId="0" borderId="0" xfId="1" applyFont="1" applyBorder="1"/>
    <xf numFmtId="0" fontId="3" fillId="0" borderId="0" xfId="2" applyFont="1" applyBorder="1"/>
    <xf numFmtId="0" fontId="6" fillId="0" borderId="0" xfId="2" applyFont="1" applyBorder="1" applyAlignment="1">
      <alignment vertical="center"/>
    </xf>
    <xf numFmtId="0" fontId="8" fillId="0" borderId="0" xfId="1" applyFont="1" applyBorder="1" applyAlignment="1"/>
    <xf numFmtId="0" fontId="3" fillId="0" borderId="0" xfId="1" applyFont="1" applyBorder="1" applyAlignment="1"/>
    <xf numFmtId="0" fontId="9" fillId="0" borderId="5" xfId="2" applyFont="1" applyBorder="1" applyAlignment="1">
      <alignment horizontal="right"/>
    </xf>
    <xf numFmtId="0" fontId="10" fillId="0" borderId="4" xfId="1" applyFont="1" applyBorder="1"/>
    <xf numFmtId="0" fontId="13" fillId="0" borderId="0" xfId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14" fillId="0" borderId="0" xfId="1" applyFont="1" applyBorder="1" applyAlignment="1">
      <alignment horizontal="centerContinuous"/>
    </xf>
    <xf numFmtId="0" fontId="3" fillId="0" borderId="5" xfId="2" applyFont="1" applyBorder="1"/>
    <xf numFmtId="0" fontId="2" fillId="0" borderId="0" xfId="1" applyBorder="1"/>
    <xf numFmtId="0" fontId="15" fillId="0" borderId="5" xfId="1" applyFont="1" applyBorder="1" applyAlignment="1">
      <alignment horizontal="right" vertical="top" indent="1"/>
    </xf>
    <xf numFmtId="0" fontId="16" fillId="0" borderId="0" xfId="1" applyFont="1" applyBorder="1" applyAlignment="1"/>
    <xf numFmtId="0" fontId="3" fillId="0" borderId="4" xfId="2" applyFont="1" applyBorder="1"/>
    <xf numFmtId="0" fontId="3" fillId="0" borderId="7" xfId="2" applyFont="1" applyBorder="1"/>
    <xf numFmtId="0" fontId="3" fillId="0" borderId="7" xfId="2" applyFont="1" applyBorder="1" applyAlignment="1">
      <alignment vertical="center"/>
    </xf>
    <xf numFmtId="0" fontId="15" fillId="0" borderId="7" xfId="2" applyFont="1" applyBorder="1"/>
    <xf numFmtId="0" fontId="3" fillId="0" borderId="8" xfId="2" applyFont="1" applyBorder="1"/>
    <xf numFmtId="0" fontId="18" fillId="0" borderId="10" xfId="2" applyFont="1" applyFill="1" applyBorder="1" applyAlignment="1">
      <alignment horizontal="center"/>
    </xf>
    <xf numFmtId="0" fontId="20" fillId="0" borderId="12" xfId="2" applyFont="1" applyFill="1" applyBorder="1" applyAlignment="1">
      <alignment horizontal="center" vertical="center"/>
    </xf>
    <xf numFmtId="0" fontId="20" fillId="0" borderId="12" xfId="2" applyFont="1" applyFill="1" applyBorder="1" applyAlignment="1">
      <alignment horizontal="centerContinuous" vertical="center"/>
    </xf>
    <xf numFmtId="0" fontId="8" fillId="0" borderId="12" xfId="2" applyFont="1" applyFill="1" applyBorder="1" applyAlignment="1">
      <alignment horizontal="centerContinuous"/>
    </xf>
    <xf numFmtId="0" fontId="20" fillId="0" borderId="12" xfId="2" applyFont="1" applyFill="1" applyBorder="1" applyAlignment="1">
      <alignment horizontal="centerContinuous"/>
    </xf>
    <xf numFmtId="0" fontId="20" fillId="0" borderId="14" xfId="2" applyFont="1" applyFill="1" applyBorder="1" applyAlignment="1">
      <alignment horizontal="centerContinuous"/>
    </xf>
    <xf numFmtId="0" fontId="18" fillId="0" borderId="1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Continuous" vertical="center"/>
    </xf>
    <xf numFmtId="0" fontId="7" fillId="0" borderId="20" xfId="2" applyFont="1" applyFill="1" applyBorder="1" applyAlignment="1">
      <alignment horizontal="centerContinuous"/>
    </xf>
    <xf numFmtId="0" fontId="20" fillId="0" borderId="20" xfId="2" applyFont="1" applyFill="1" applyBorder="1" applyAlignment="1">
      <alignment horizontal="centerContinuous"/>
    </xf>
    <xf numFmtId="0" fontId="20" fillId="0" borderId="21" xfId="2" applyFont="1" applyFill="1" applyBorder="1" applyAlignment="1">
      <alignment horizontal="centerContinuous"/>
    </xf>
    <xf numFmtId="0" fontId="17" fillId="0" borderId="16" xfId="2" applyFont="1" applyFill="1" applyBorder="1" applyAlignment="1">
      <alignment horizontal="center" vertical="center"/>
    </xf>
    <xf numFmtId="0" fontId="24" fillId="0" borderId="16" xfId="2" applyFont="1" applyFill="1" applyBorder="1" applyAlignment="1">
      <alignment horizontal="center" vertical="center"/>
    </xf>
    <xf numFmtId="0" fontId="26" fillId="0" borderId="36" xfId="2" applyFont="1" applyFill="1" applyBorder="1" applyAlignment="1">
      <alignment horizontal="center"/>
    </xf>
    <xf numFmtId="0" fontId="3" fillId="0" borderId="40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27" fillId="6" borderId="42" xfId="2" applyFont="1" applyFill="1" applyBorder="1" applyAlignment="1">
      <alignment horizontal="center" vertical="center"/>
    </xf>
    <xf numFmtId="0" fontId="27" fillId="6" borderId="43" xfId="2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7" fillId="0" borderId="41" xfId="2" applyFont="1" applyFill="1" applyBorder="1" applyAlignment="1">
      <alignment horizontal="center" vertical="center"/>
    </xf>
    <xf numFmtId="0" fontId="27" fillId="0" borderId="42" xfId="2" applyFont="1" applyFill="1" applyBorder="1" applyAlignment="1">
      <alignment horizontal="center" vertical="center"/>
    </xf>
    <xf numFmtId="0" fontId="27" fillId="0" borderId="44" xfId="2" applyFont="1" applyFill="1" applyBorder="1" applyAlignment="1">
      <alignment horizontal="center" vertical="center"/>
    </xf>
    <xf numFmtId="0" fontId="27" fillId="6" borderId="44" xfId="2" applyFont="1" applyFill="1" applyBorder="1" applyAlignment="1">
      <alignment horizontal="center" vertical="center"/>
    </xf>
    <xf numFmtId="0" fontId="27" fillId="0" borderId="45" xfId="2" applyFont="1" applyFill="1" applyBorder="1" applyAlignment="1">
      <alignment horizontal="center" vertical="center"/>
    </xf>
    <xf numFmtId="0" fontId="28" fillId="7" borderId="46" xfId="2" applyFont="1" applyFill="1" applyBorder="1" applyAlignment="1">
      <alignment horizontal="left" vertical="center" indent="1"/>
    </xf>
    <xf numFmtId="0" fontId="10" fillId="7" borderId="47" xfId="2" applyFont="1" applyFill="1" applyBorder="1" applyAlignment="1">
      <alignment vertical="center"/>
    </xf>
    <xf numFmtId="0" fontId="10" fillId="0" borderId="47" xfId="2" applyFont="1" applyFill="1" applyBorder="1" applyAlignment="1">
      <alignment vertical="center"/>
    </xf>
    <xf numFmtId="0" fontId="14" fillId="0" borderId="47" xfId="2" applyFont="1" applyFill="1" applyBorder="1" applyAlignment="1">
      <alignment horizontal="center"/>
    </xf>
    <xf numFmtId="0" fontId="10" fillId="0" borderId="48" xfId="2" applyFont="1" applyFill="1" applyBorder="1" applyAlignment="1">
      <alignment vertical="center"/>
    </xf>
    <xf numFmtId="0" fontId="14" fillId="0" borderId="0" xfId="2" applyFont="1"/>
    <xf numFmtId="0" fontId="31" fillId="3" borderId="50" xfId="2" applyFont="1" applyFill="1" applyBorder="1" applyAlignment="1">
      <alignment horizontal="center" vertical="center"/>
    </xf>
    <xf numFmtId="0" fontId="31" fillId="4" borderId="51" xfId="2" applyFont="1" applyFill="1" applyBorder="1" applyAlignment="1">
      <alignment horizontal="center" vertical="center"/>
    </xf>
    <xf numFmtId="0" fontId="31" fillId="0" borderId="52" xfId="2" applyFont="1" applyBorder="1" applyAlignment="1">
      <alignment horizontal="center" vertical="center"/>
    </xf>
    <xf numFmtId="0" fontId="31" fillId="0" borderId="53" xfId="2" applyFont="1" applyBorder="1" applyAlignment="1">
      <alignment horizontal="center" vertical="center"/>
    </xf>
    <xf numFmtId="0" fontId="31" fillId="5" borderId="50" xfId="2" applyFont="1" applyFill="1" applyBorder="1" applyAlignment="1">
      <alignment horizontal="center" vertical="center"/>
    </xf>
    <xf numFmtId="0" fontId="31" fillId="3" borderId="51" xfId="2" applyFont="1" applyFill="1" applyBorder="1" applyAlignment="1">
      <alignment horizontal="center" vertical="center"/>
    </xf>
    <xf numFmtId="0" fontId="31" fillId="6" borderId="51" xfId="2" applyFont="1" applyFill="1" applyBorder="1" applyAlignment="1">
      <alignment horizontal="center" vertical="center"/>
    </xf>
    <xf numFmtId="0" fontId="31" fillId="6" borderId="54" xfId="2" applyFont="1" applyFill="1" applyBorder="1" applyAlignment="1">
      <alignment horizontal="center" vertical="center"/>
    </xf>
    <xf numFmtId="0" fontId="31" fillId="0" borderId="51" xfId="2" applyFont="1" applyFill="1" applyBorder="1" applyAlignment="1">
      <alignment horizontal="center" vertical="center"/>
    </xf>
    <xf numFmtId="0" fontId="31" fillId="0" borderId="54" xfId="2" applyFont="1" applyFill="1" applyBorder="1" applyAlignment="1">
      <alignment horizontal="center" vertical="center"/>
    </xf>
    <xf numFmtId="0" fontId="31" fillId="5" borderId="52" xfId="2" applyFont="1" applyFill="1" applyBorder="1" applyAlignment="1">
      <alignment horizontal="center" vertical="center"/>
    </xf>
    <xf numFmtId="0" fontId="31" fillId="0" borderId="55" xfId="2" applyFont="1" applyFill="1" applyBorder="1" applyAlignment="1">
      <alignment horizontal="center" vertical="center"/>
    </xf>
    <xf numFmtId="0" fontId="31" fillId="0" borderId="0" xfId="2" applyFont="1" applyAlignment="1">
      <alignment vertical="center"/>
    </xf>
    <xf numFmtId="0" fontId="32" fillId="0" borderId="0" xfId="2" applyFont="1"/>
    <xf numFmtId="0" fontId="31" fillId="0" borderId="60" xfId="2" applyFont="1" applyBorder="1" applyAlignment="1">
      <alignment horizontal="center" vertical="center"/>
    </xf>
    <xf numFmtId="0" fontId="31" fillId="0" borderId="20" xfId="2" applyFont="1" applyBorder="1" applyAlignment="1">
      <alignment vertical="center"/>
    </xf>
    <xf numFmtId="0" fontId="31" fillId="3" borderId="30" xfId="2" applyFont="1" applyFill="1" applyBorder="1" applyAlignment="1">
      <alignment horizontal="center" vertical="center"/>
    </xf>
    <xf numFmtId="0" fontId="31" fillId="4" borderId="31" xfId="2" applyFont="1" applyFill="1" applyBorder="1" applyAlignment="1">
      <alignment horizontal="center" vertical="center"/>
    </xf>
    <xf numFmtId="0" fontId="31" fillId="0" borderId="61" xfId="2" applyFont="1" applyBorder="1" applyAlignment="1">
      <alignment horizontal="center" vertical="center"/>
    </xf>
    <xf numFmtId="0" fontId="31" fillId="0" borderId="33" xfId="2" applyFont="1" applyBorder="1" applyAlignment="1">
      <alignment horizontal="center" vertical="center"/>
    </xf>
    <xf numFmtId="0" fontId="32" fillId="2" borderId="0" xfId="3" applyFont="1" applyAlignment="1">
      <alignment vertical="center"/>
    </xf>
    <xf numFmtId="0" fontId="17" fillId="0" borderId="4" xfId="3" applyFont="1" applyFill="1" applyBorder="1" applyAlignment="1">
      <alignment horizontal="center"/>
    </xf>
    <xf numFmtId="0" fontId="17" fillId="0" borderId="0" xfId="3" applyFont="1" applyFill="1" applyBorder="1" applyAlignment="1">
      <alignment horizontal="left"/>
    </xf>
    <xf numFmtId="3" fontId="17" fillId="0" borderId="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1" fontId="17" fillId="0" borderId="0" xfId="3" applyNumberFormat="1" applyFont="1" applyFill="1" applyBorder="1" applyAlignment="1">
      <alignment horizontal="center"/>
    </xf>
    <xf numFmtId="0" fontId="17" fillId="0" borderId="49" xfId="3" applyFont="1" applyFill="1" applyBorder="1" applyAlignment="1">
      <alignment horizontal="center"/>
    </xf>
    <xf numFmtId="0" fontId="17" fillId="0" borderId="5" xfId="3" applyFont="1" applyFill="1" applyBorder="1" applyAlignment="1">
      <alignment horizontal="center"/>
    </xf>
    <xf numFmtId="0" fontId="17" fillId="0" borderId="0" xfId="3" applyFont="1" applyFill="1" applyBorder="1"/>
    <xf numFmtId="0" fontId="3" fillId="0" borderId="65" xfId="2" applyFont="1" applyFill="1" applyBorder="1" applyAlignment="1">
      <alignment horizontal="center" vertical="center"/>
    </xf>
    <xf numFmtId="0" fontId="3" fillId="0" borderId="52" xfId="2" applyFont="1" applyFill="1" applyBorder="1" applyAlignment="1">
      <alignment horizontal="center" vertical="center"/>
    </xf>
    <xf numFmtId="0" fontId="27" fillId="0" borderId="51" xfId="2" applyFont="1" applyFill="1" applyBorder="1" applyAlignment="1">
      <alignment horizontal="center" vertical="center"/>
    </xf>
    <xf numFmtId="0" fontId="27" fillId="0" borderId="54" xfId="2" applyFont="1" applyFill="1" applyBorder="1" applyAlignment="1">
      <alignment horizontal="center" vertical="center"/>
    </xf>
    <xf numFmtId="0" fontId="27" fillId="0" borderId="65" xfId="2" applyFont="1" applyFill="1" applyBorder="1" applyAlignment="1">
      <alignment horizontal="center" vertical="center"/>
    </xf>
    <xf numFmtId="0" fontId="27" fillId="0" borderId="52" xfId="2" applyFont="1" applyFill="1" applyBorder="1" applyAlignment="1">
      <alignment horizontal="center" vertical="center"/>
    </xf>
    <xf numFmtId="0" fontId="27" fillId="0" borderId="49" xfId="2" applyFont="1" applyFill="1" applyBorder="1" applyAlignment="1">
      <alignment horizontal="center" vertical="center"/>
    </xf>
    <xf numFmtId="0" fontId="27" fillId="0" borderId="63" xfId="2" applyFont="1" applyFill="1" applyBorder="1" applyAlignment="1">
      <alignment horizontal="center" vertical="center"/>
    </xf>
    <xf numFmtId="0" fontId="27" fillId="0" borderId="55" xfId="2" applyFont="1" applyFill="1" applyBorder="1" applyAlignment="1">
      <alignment horizontal="center" vertical="center"/>
    </xf>
    <xf numFmtId="3" fontId="30" fillId="3" borderId="58" xfId="2" applyNumberFormat="1" applyFont="1" applyFill="1" applyBorder="1" applyAlignment="1">
      <alignment horizontal="center" vertical="top" textRotation="90" readingOrder="1"/>
    </xf>
    <xf numFmtId="3" fontId="30" fillId="8" borderId="42" xfId="2" applyNumberFormat="1" applyFont="1" applyFill="1" applyBorder="1" applyAlignment="1">
      <alignment horizontal="center" vertical="top" textRotation="90" readingOrder="1"/>
    </xf>
    <xf numFmtId="3" fontId="30" fillId="7" borderId="42" xfId="2" applyNumberFormat="1" applyFont="1" applyFill="1" applyBorder="1" applyAlignment="1">
      <alignment horizontal="center" vertical="top" textRotation="90" readingOrder="1"/>
    </xf>
    <xf numFmtId="3" fontId="30" fillId="7" borderId="44" xfId="2" applyNumberFormat="1" applyFont="1" applyFill="1" applyBorder="1" applyAlignment="1">
      <alignment horizontal="center" vertical="top" textRotation="90" readingOrder="1"/>
    </xf>
    <xf numFmtId="3" fontId="30" fillId="5" borderId="37" xfId="2" applyNumberFormat="1" applyFont="1" applyFill="1" applyBorder="1" applyAlignment="1">
      <alignment horizontal="center" vertical="top" textRotation="90" readingOrder="1"/>
    </xf>
    <xf numFmtId="3" fontId="30" fillId="3" borderId="42" xfId="2" applyNumberFormat="1" applyFont="1" applyFill="1" applyBorder="1" applyAlignment="1">
      <alignment horizontal="center" vertical="top" textRotation="90" readingOrder="1"/>
    </xf>
    <xf numFmtId="3" fontId="30" fillId="5" borderId="7" xfId="2" applyNumberFormat="1" applyFont="1" applyFill="1" applyBorder="1" applyAlignment="1">
      <alignment horizontal="center" vertical="top" textRotation="90" readingOrder="1"/>
    </xf>
    <xf numFmtId="3" fontId="30" fillId="5" borderId="68" xfId="2" applyNumberFormat="1" applyFont="1" applyFill="1" applyBorder="1" applyAlignment="1">
      <alignment horizontal="center" vertical="top" textRotation="90" readingOrder="1"/>
    </xf>
    <xf numFmtId="3" fontId="30" fillId="7" borderId="45" xfId="2" applyNumberFormat="1" applyFont="1" applyFill="1" applyBorder="1" applyAlignment="1">
      <alignment horizontal="center" vertical="top" textRotation="90" readingOrder="1"/>
    </xf>
    <xf numFmtId="0" fontId="8" fillId="0" borderId="4" xfId="2" applyFont="1" applyBorder="1"/>
    <xf numFmtId="0" fontId="8" fillId="0" borderId="0" xfId="2" applyFont="1" applyBorder="1"/>
    <xf numFmtId="0" fontId="8" fillId="0" borderId="69" xfId="2" applyFont="1" applyBorder="1"/>
    <xf numFmtId="3" fontId="8" fillId="0" borderId="70" xfId="2" applyNumberFormat="1" applyFont="1" applyBorder="1" applyAlignment="1">
      <alignment horizontal="centerContinuous"/>
    </xf>
    <xf numFmtId="0" fontId="8" fillId="0" borderId="70" xfId="2" applyFont="1" applyBorder="1" applyAlignment="1">
      <alignment horizontal="centerContinuous"/>
    </xf>
    <xf numFmtId="0" fontId="8" fillId="0" borderId="71" xfId="2" applyFont="1" applyBorder="1"/>
    <xf numFmtId="0" fontId="8" fillId="0" borderId="72" xfId="2" applyFont="1" applyBorder="1"/>
    <xf numFmtId="0" fontId="8" fillId="0" borderId="73" xfId="2" applyFont="1" applyBorder="1"/>
    <xf numFmtId="0" fontId="17" fillId="0" borderId="74" xfId="3" applyFont="1" applyFill="1" applyBorder="1" applyAlignment="1">
      <alignment horizontal="center"/>
    </xf>
    <xf numFmtId="0" fontId="17" fillId="0" borderId="20" xfId="3" applyFont="1" applyFill="1" applyBorder="1" applyAlignment="1">
      <alignment horizontal="left"/>
    </xf>
    <xf numFmtId="3" fontId="17" fillId="0" borderId="20" xfId="3" applyNumberFormat="1" applyFont="1" applyFill="1" applyBorder="1" applyAlignment="1">
      <alignment horizontal="center"/>
    </xf>
    <xf numFmtId="0" fontId="17" fillId="0" borderId="20" xfId="3" applyFont="1" applyFill="1" applyBorder="1" applyAlignment="1">
      <alignment horizontal="center"/>
    </xf>
    <xf numFmtId="1" fontId="17" fillId="0" borderId="20" xfId="3" applyNumberFormat="1" applyFont="1" applyFill="1" applyBorder="1" applyAlignment="1">
      <alignment horizontal="center"/>
    </xf>
    <xf numFmtId="0" fontId="17" fillId="0" borderId="7" xfId="3" applyFont="1" applyFill="1" applyBorder="1"/>
    <xf numFmtId="0" fontId="17" fillId="0" borderId="5" xfId="3" applyFont="1" applyFill="1" applyBorder="1"/>
    <xf numFmtId="0" fontId="29" fillId="7" borderId="46" xfId="2" applyFont="1" applyFill="1" applyBorder="1" applyAlignment="1">
      <alignment horizontal="left" vertical="center" indent="1"/>
    </xf>
    <xf numFmtId="3" fontId="17" fillId="0" borderId="5" xfId="3" applyNumberFormat="1" applyFont="1" applyFill="1" applyBorder="1" applyAlignment="1">
      <alignment horizontal="center"/>
    </xf>
    <xf numFmtId="0" fontId="17" fillId="0" borderId="7" xfId="3" applyFont="1" applyFill="1" applyBorder="1" applyAlignment="1">
      <alignment horizontal="center"/>
    </xf>
    <xf numFmtId="3" fontId="17" fillId="0" borderId="21" xfId="3" applyNumberFormat="1" applyFont="1" applyFill="1" applyBorder="1" applyAlignment="1">
      <alignment horizontal="center"/>
    </xf>
    <xf numFmtId="0" fontId="17" fillId="0" borderId="75" xfId="3" applyFont="1" applyFill="1" applyBorder="1" applyAlignment="1">
      <alignment horizontal="center"/>
    </xf>
    <xf numFmtId="0" fontId="17" fillId="0" borderId="76" xfId="3" applyFont="1" applyFill="1" applyBorder="1" applyAlignment="1">
      <alignment horizontal="left"/>
    </xf>
    <xf numFmtId="3" fontId="17" fillId="0" borderId="76" xfId="3" applyNumberFormat="1" applyFont="1" applyFill="1" applyBorder="1" applyAlignment="1">
      <alignment horizontal="center"/>
    </xf>
    <xf numFmtId="0" fontId="17" fillId="0" borderId="76" xfId="3" applyFont="1" applyFill="1" applyBorder="1" applyAlignment="1">
      <alignment horizontal="center"/>
    </xf>
    <xf numFmtId="1" fontId="17" fillId="0" borderId="76" xfId="3" applyNumberFormat="1" applyFont="1" applyFill="1" applyBorder="1" applyAlignment="1">
      <alignment horizontal="center"/>
    </xf>
    <xf numFmtId="3" fontId="17" fillId="0" borderId="77" xfId="3" applyNumberFormat="1" applyFont="1" applyFill="1" applyBorder="1" applyAlignment="1">
      <alignment horizontal="center"/>
    </xf>
    <xf numFmtId="0" fontId="15" fillId="0" borderId="2" xfId="1" applyFont="1" applyBorder="1"/>
    <xf numFmtId="0" fontId="15" fillId="0" borderId="2" xfId="1" applyFont="1" applyBorder="1" applyAlignment="1">
      <alignment horizontal="right"/>
    </xf>
    <xf numFmtId="0" fontId="34" fillId="0" borderId="0" xfId="2" applyFont="1" applyBorder="1" applyAlignment="1">
      <alignment horizontal="left" vertical="center"/>
    </xf>
    <xf numFmtId="0" fontId="36" fillId="0" borderId="5" xfId="1" applyFont="1" applyBorder="1" applyAlignment="1"/>
    <xf numFmtId="0" fontId="39" fillId="0" borderId="0" xfId="7"/>
    <xf numFmtId="0" fontId="11" fillId="0" borderId="0" xfId="1" applyFont="1" applyBorder="1" applyAlignment="1">
      <alignment horizontal="right" vertical="center"/>
    </xf>
    <xf numFmtId="0" fontId="40" fillId="0" borderId="0" xfId="1" applyFont="1" applyBorder="1" applyAlignment="1">
      <alignment vertical="center"/>
    </xf>
    <xf numFmtId="0" fontId="12" fillId="0" borderId="6" xfId="1" applyFont="1" applyBorder="1" applyAlignment="1">
      <alignment horizontal="left" vertical="center"/>
    </xf>
    <xf numFmtId="0" fontId="41" fillId="0" borderId="7" xfId="2" applyFont="1" applyBorder="1" applyAlignment="1">
      <alignment horizontal="left" vertical="center"/>
    </xf>
    <xf numFmtId="0" fontId="4" fillId="0" borderId="2" xfId="1" applyFont="1" applyBorder="1" applyAlignment="1">
      <alignment horizontal="right" vertical="center"/>
    </xf>
    <xf numFmtId="0" fontId="3" fillId="0" borderId="3" xfId="2" applyFont="1" applyBorder="1"/>
    <xf numFmtId="0" fontId="43" fillId="0" borderId="0" xfId="2" applyFont="1" applyBorder="1" applyAlignment="1"/>
    <xf numFmtId="0" fontId="31" fillId="0" borderId="64" xfId="2" applyFont="1" applyBorder="1" applyAlignment="1">
      <alignment horizontal="center" vertical="center"/>
    </xf>
    <xf numFmtId="0" fontId="31" fillId="5" borderId="23" xfId="2" applyFont="1" applyFill="1" applyBorder="1" applyAlignment="1">
      <alignment horizontal="center" vertical="center"/>
    </xf>
    <xf numFmtId="0" fontId="31" fillId="3" borderId="24" xfId="2" applyFont="1" applyFill="1" applyBorder="1" applyAlignment="1">
      <alignment horizontal="center" vertical="center"/>
    </xf>
    <xf numFmtId="0" fontId="31" fillId="6" borderId="24" xfId="2" applyFont="1" applyFill="1" applyBorder="1" applyAlignment="1">
      <alignment horizontal="center" vertical="center"/>
    </xf>
    <xf numFmtId="0" fontId="31" fillId="6" borderId="78" xfId="2" applyFont="1" applyFill="1" applyBorder="1" applyAlignment="1">
      <alignment horizontal="center" vertical="center"/>
    </xf>
    <xf numFmtId="0" fontId="31" fillId="0" borderId="24" xfId="2" applyFont="1" applyFill="1" applyBorder="1" applyAlignment="1">
      <alignment horizontal="center" vertical="center"/>
    </xf>
    <xf numFmtId="0" fontId="31" fillId="0" borderId="78" xfId="2" applyFont="1" applyFill="1" applyBorder="1" applyAlignment="1">
      <alignment horizontal="center" vertical="center"/>
    </xf>
    <xf numFmtId="0" fontId="31" fillId="5" borderId="28" xfId="2" applyFont="1" applyFill="1" applyBorder="1" applyAlignment="1">
      <alignment horizontal="center" vertical="center"/>
    </xf>
    <xf numFmtId="0" fontId="31" fillId="0" borderId="79" xfId="2" applyFont="1" applyFill="1" applyBorder="1" applyAlignment="1">
      <alignment horizontal="center" vertical="center"/>
    </xf>
    <xf numFmtId="0" fontId="31" fillId="0" borderId="80" xfId="2" applyFont="1" applyBorder="1" applyAlignment="1">
      <alignment horizontal="center" vertical="center"/>
    </xf>
    <xf numFmtId="0" fontId="44" fillId="0" borderId="27" xfId="2" applyFont="1" applyBorder="1" applyAlignment="1">
      <alignment vertical="center"/>
    </xf>
    <xf numFmtId="0" fontId="31" fillId="0" borderId="15" xfId="2" applyFont="1" applyBorder="1" applyAlignment="1">
      <alignment horizontal="center" vertical="center"/>
    </xf>
    <xf numFmtId="0" fontId="31" fillId="0" borderId="19" xfId="2" applyFont="1" applyBorder="1" applyAlignment="1">
      <alignment vertical="center"/>
    </xf>
    <xf numFmtId="0" fontId="31" fillId="0" borderId="33" xfId="2" applyFont="1" applyBorder="1" applyAlignment="1">
      <alignment vertical="center"/>
    </xf>
    <xf numFmtId="0" fontId="44" fillId="0" borderId="78" xfId="2" applyFont="1" applyBorder="1" applyAlignment="1">
      <alignment vertical="center"/>
    </xf>
    <xf numFmtId="0" fontId="31" fillId="0" borderId="4" xfId="2" applyFont="1" applyBorder="1" applyAlignment="1">
      <alignment horizontal="center" vertical="center"/>
    </xf>
    <xf numFmtId="0" fontId="31" fillId="0" borderId="22" xfId="2" applyFont="1" applyBorder="1" applyAlignment="1">
      <alignment vertical="center"/>
    </xf>
    <xf numFmtId="0" fontId="31" fillId="0" borderId="74" xfId="2" applyFont="1" applyBorder="1" applyAlignment="1">
      <alignment horizontal="center" vertical="center"/>
    </xf>
    <xf numFmtId="0" fontId="31" fillId="0" borderId="81" xfId="2" applyFont="1" applyBorder="1" applyAlignment="1">
      <alignment vertical="center"/>
    </xf>
    <xf numFmtId="0" fontId="45" fillId="0" borderId="56" xfId="2" applyFont="1" applyBorder="1" applyAlignment="1">
      <alignment horizontal="center" vertical="center"/>
    </xf>
    <xf numFmtId="0" fontId="45" fillId="0" borderId="57" xfId="2" applyFont="1" applyBorder="1" applyAlignment="1">
      <alignment horizontal="left" vertical="center"/>
    </xf>
    <xf numFmtId="0" fontId="45" fillId="3" borderId="58" xfId="2" applyFont="1" applyFill="1" applyBorder="1" applyAlignment="1">
      <alignment horizontal="center" vertical="center"/>
    </xf>
    <xf numFmtId="0" fontId="45" fillId="4" borderId="42" xfId="2" applyFont="1" applyFill="1" applyBorder="1" applyAlignment="1">
      <alignment horizontal="center" vertical="center"/>
    </xf>
    <xf numFmtId="0" fontId="45" fillId="0" borderId="41" xfId="2" applyFont="1" applyBorder="1" applyAlignment="1">
      <alignment horizontal="center" vertical="center"/>
    </xf>
    <xf numFmtId="0" fontId="45" fillId="0" borderId="42" xfId="2" applyFont="1" applyBorder="1" applyAlignment="1">
      <alignment horizontal="center" vertical="center"/>
    </xf>
    <xf numFmtId="0" fontId="45" fillId="0" borderId="59" xfId="2" applyFont="1" applyBorder="1" applyAlignment="1">
      <alignment horizontal="center" vertical="center"/>
    </xf>
    <xf numFmtId="0" fontId="45" fillId="5" borderId="58" xfId="2" applyFont="1" applyFill="1" applyBorder="1" applyAlignment="1">
      <alignment horizontal="center" vertical="center"/>
    </xf>
    <xf numFmtId="0" fontId="45" fillId="3" borderId="42" xfId="2" applyFont="1" applyFill="1" applyBorder="1" applyAlignment="1">
      <alignment horizontal="center" vertical="center"/>
    </xf>
    <xf numFmtId="0" fontId="45" fillId="6" borderId="42" xfId="2" applyFont="1" applyFill="1" applyBorder="1" applyAlignment="1">
      <alignment horizontal="center" vertical="center"/>
    </xf>
    <xf numFmtId="0" fontId="45" fillId="6" borderId="44" xfId="2" applyFont="1" applyFill="1" applyBorder="1" applyAlignment="1">
      <alignment horizontal="center" vertical="center"/>
    </xf>
    <xf numFmtId="0" fontId="45" fillId="0" borderId="42" xfId="2" applyFont="1" applyFill="1" applyBorder="1" applyAlignment="1">
      <alignment horizontal="center" vertical="center"/>
    </xf>
    <xf numFmtId="0" fontId="45" fillId="0" borderId="44" xfId="2" applyFont="1" applyFill="1" applyBorder="1" applyAlignment="1">
      <alignment horizontal="center" vertical="center"/>
    </xf>
    <xf numFmtId="0" fontId="45" fillId="5" borderId="41" xfId="2" applyFont="1" applyFill="1" applyBorder="1" applyAlignment="1">
      <alignment horizontal="center" vertical="center"/>
    </xf>
    <xf numFmtId="0" fontId="45" fillId="0" borderId="45" xfId="2" applyFont="1" applyFill="1" applyBorder="1" applyAlignment="1">
      <alignment horizontal="center" vertical="center"/>
    </xf>
    <xf numFmtId="0" fontId="45" fillId="3" borderId="38" xfId="3" applyFont="1" applyFill="1" applyBorder="1" applyAlignment="1">
      <alignment horizontal="center" vertical="center"/>
    </xf>
    <xf numFmtId="0" fontId="45" fillId="5" borderId="37" xfId="2" applyFont="1" applyFill="1" applyBorder="1" applyAlignment="1">
      <alignment horizontal="center" vertical="center"/>
    </xf>
    <xf numFmtId="0" fontId="45" fillId="6" borderId="38" xfId="2" applyFont="1" applyFill="1" applyBorder="1" applyAlignment="1">
      <alignment horizontal="center" vertical="center"/>
    </xf>
    <xf numFmtId="0" fontId="31" fillId="0" borderId="20" xfId="2" applyFont="1" applyBorder="1" applyAlignment="1">
      <alignment vertical="center" shrinkToFit="1"/>
    </xf>
    <xf numFmtId="0" fontId="31" fillId="6" borderId="52" xfId="2" applyFont="1" applyFill="1" applyBorder="1" applyAlignment="1">
      <alignment horizontal="center" vertical="center"/>
    </xf>
    <xf numFmtId="0" fontId="31" fillId="6" borderId="49" xfId="2" applyFont="1" applyFill="1" applyBorder="1" applyAlignment="1">
      <alignment horizontal="center" vertical="center"/>
    </xf>
    <xf numFmtId="0" fontId="31" fillId="0" borderId="52" xfId="2" applyFont="1" applyFill="1" applyBorder="1" applyAlignment="1">
      <alignment horizontal="center" vertical="center"/>
    </xf>
    <xf numFmtId="0" fontId="31" fillId="0" borderId="63" xfId="2" applyFont="1" applyFill="1" applyBorder="1" applyAlignment="1">
      <alignment horizontal="center" vertical="center"/>
    </xf>
    <xf numFmtId="0" fontId="31" fillId="6" borderId="63" xfId="2" applyFont="1" applyFill="1" applyBorder="1" applyAlignment="1">
      <alignment horizontal="center" vertical="center"/>
    </xf>
    <xf numFmtId="0" fontId="31" fillId="0" borderId="74" xfId="2" applyFont="1" applyBorder="1" applyAlignment="1">
      <alignment horizontal="center" vertical="center" shrinkToFit="1"/>
    </xf>
    <xf numFmtId="0" fontId="31" fillId="0" borderId="4" xfId="2" applyFont="1" applyBorder="1" applyAlignment="1">
      <alignment horizontal="center" vertical="center" shrinkToFit="1"/>
    </xf>
    <xf numFmtId="0" fontId="47" fillId="0" borderId="52" xfId="2" quotePrefix="1" applyFont="1" applyFill="1" applyBorder="1" applyAlignment="1">
      <alignment horizontal="center" vertical="center"/>
    </xf>
    <xf numFmtId="0" fontId="47" fillId="0" borderId="51" xfId="2" applyFont="1" applyFill="1" applyBorder="1" applyAlignment="1">
      <alignment horizontal="center" vertical="center"/>
    </xf>
    <xf numFmtId="0" fontId="47" fillId="0" borderId="51" xfId="2" quotePrefix="1" applyFont="1" applyFill="1" applyBorder="1" applyAlignment="1">
      <alignment horizontal="center" vertical="center"/>
    </xf>
    <xf numFmtId="0" fontId="47" fillId="0" borderId="55" xfId="2" applyFont="1" applyFill="1" applyBorder="1" applyAlignment="1">
      <alignment horizontal="center" vertical="center"/>
    </xf>
    <xf numFmtId="0" fontId="47" fillId="0" borderId="52" xfId="2" applyFont="1" applyFill="1" applyBorder="1" applyAlignment="1">
      <alignment horizontal="center" vertical="center"/>
    </xf>
    <xf numFmtId="0" fontId="47" fillId="0" borderId="55" xfId="2" quotePrefix="1" applyFont="1" applyFill="1" applyBorder="1" applyAlignment="1">
      <alignment horizontal="center" vertical="center"/>
    </xf>
    <xf numFmtId="0" fontId="46" fillId="0" borderId="64" xfId="2" applyFont="1" applyBorder="1" applyAlignment="1">
      <alignment horizontal="center" vertical="center" shrinkToFit="1"/>
    </xf>
    <xf numFmtId="0" fontId="44" fillId="0" borderId="78" xfId="2" applyFont="1" applyBorder="1" applyAlignment="1">
      <alignment vertical="center" shrinkToFit="1"/>
    </xf>
    <xf numFmtId="0" fontId="31" fillId="0" borderId="22" xfId="2" applyFont="1" applyBorder="1" applyAlignment="1">
      <alignment vertical="center" shrinkToFit="1"/>
    </xf>
    <xf numFmtId="0" fontId="31" fillId="0" borderId="81" xfId="2" applyFont="1" applyBorder="1" applyAlignment="1">
      <alignment vertical="center" shrinkToFit="1"/>
    </xf>
    <xf numFmtId="0" fontId="31" fillId="0" borderId="64" xfId="2" applyFont="1" applyBorder="1" applyAlignment="1">
      <alignment horizontal="center" vertical="center" shrinkToFit="1"/>
    </xf>
    <xf numFmtId="0" fontId="45" fillId="6" borderId="43" xfId="2" applyFont="1" applyFill="1" applyBorder="1" applyAlignment="1">
      <alignment horizontal="center" vertical="center"/>
    </xf>
    <xf numFmtId="0" fontId="48" fillId="0" borderId="52" xfId="2" quotePrefix="1" applyFont="1" applyFill="1" applyBorder="1" applyAlignment="1">
      <alignment horizontal="center" vertical="center"/>
    </xf>
    <xf numFmtId="0" fontId="48" fillId="0" borderId="51" xfId="2" quotePrefix="1" applyFont="1" applyFill="1" applyBorder="1" applyAlignment="1">
      <alignment horizontal="center" vertical="center"/>
    </xf>
    <xf numFmtId="0" fontId="48" fillId="0" borderId="51" xfId="2" applyFont="1" applyFill="1" applyBorder="1" applyAlignment="1">
      <alignment horizontal="center" vertical="center"/>
    </xf>
    <xf numFmtId="0" fontId="48" fillId="0" borderId="55" xfId="2" applyFont="1" applyFill="1" applyBorder="1" applyAlignment="1">
      <alignment horizontal="center" vertical="center"/>
    </xf>
    <xf numFmtId="0" fontId="45" fillId="2" borderId="62" xfId="3" applyFont="1" applyBorder="1" applyAlignment="1">
      <alignment horizontal="center" vertical="center"/>
    </xf>
    <xf numFmtId="0" fontId="45" fillId="2" borderId="52" xfId="3" applyFont="1" applyBorder="1" applyAlignment="1">
      <alignment horizontal="left" vertical="center"/>
    </xf>
    <xf numFmtId="3" fontId="45" fillId="3" borderId="50" xfId="3" applyNumberFormat="1" applyFont="1" applyFill="1" applyBorder="1" applyAlignment="1">
      <alignment horizontal="center" vertical="center"/>
    </xf>
    <xf numFmtId="3" fontId="45" fillId="4" borderId="51" xfId="3" applyNumberFormat="1" applyFont="1" applyFill="1" applyBorder="1" applyAlignment="1">
      <alignment horizontal="center" vertical="center"/>
    </xf>
    <xf numFmtId="3" fontId="45" fillId="0" borderId="51" xfId="3" applyNumberFormat="1" applyFont="1" applyFill="1" applyBorder="1" applyAlignment="1">
      <alignment horizontal="center" vertical="center"/>
    </xf>
    <xf numFmtId="3" fontId="45" fillId="0" borderId="54" xfId="3" applyNumberFormat="1" applyFont="1" applyFill="1" applyBorder="1" applyAlignment="1">
      <alignment horizontal="center" vertical="center"/>
    </xf>
    <xf numFmtId="0" fontId="45" fillId="5" borderId="52" xfId="3" applyFont="1" applyFill="1" applyBorder="1" applyAlignment="1">
      <alignment horizontal="center" vertical="center"/>
    </xf>
    <xf numFmtId="1" fontId="45" fillId="6" borderId="52" xfId="3" applyNumberFormat="1" applyFont="1" applyFill="1" applyBorder="1" applyAlignment="1">
      <alignment horizontal="center" vertical="center"/>
    </xf>
    <xf numFmtId="0" fontId="45" fillId="5" borderId="50" xfId="3" applyFont="1" applyFill="1" applyBorder="1" applyAlignment="1">
      <alignment horizontal="center" vertical="center"/>
    </xf>
    <xf numFmtId="0" fontId="45" fillId="3" borderId="51" xfId="3" applyFont="1" applyFill="1" applyBorder="1" applyAlignment="1">
      <alignment horizontal="center" vertical="center"/>
    </xf>
    <xf numFmtId="0" fontId="45" fillId="0" borderId="52" xfId="3" applyFont="1" applyFill="1" applyBorder="1" applyAlignment="1">
      <alignment horizontal="center" vertical="center"/>
    </xf>
    <xf numFmtId="0" fontId="45" fillId="0" borderId="51" xfId="3" applyFont="1" applyFill="1" applyBorder="1" applyAlignment="1">
      <alignment horizontal="center" vertical="center"/>
    </xf>
    <xf numFmtId="0" fontId="45" fillId="0" borderId="63" xfId="3" applyFont="1" applyFill="1" applyBorder="1" applyAlignment="1">
      <alignment horizontal="center" vertical="center"/>
    </xf>
    <xf numFmtId="0" fontId="45" fillId="6" borderId="52" xfId="3" applyFont="1" applyFill="1" applyBorder="1" applyAlignment="1">
      <alignment horizontal="center" vertical="center"/>
    </xf>
    <xf numFmtId="0" fontId="45" fillId="6" borderId="51" xfId="3" applyFont="1" applyFill="1" applyBorder="1" applyAlignment="1">
      <alignment horizontal="center" vertical="center"/>
    </xf>
    <xf numFmtId="0" fontId="45" fillId="6" borderId="63" xfId="3" applyFont="1" applyFill="1" applyBorder="1" applyAlignment="1">
      <alignment horizontal="center" vertical="center"/>
    </xf>
    <xf numFmtId="0" fontId="45" fillId="0" borderId="55" xfId="3" applyFont="1" applyFill="1" applyBorder="1" applyAlignment="1">
      <alignment horizontal="center" vertical="center"/>
    </xf>
    <xf numFmtId="0" fontId="48" fillId="0" borderId="55" xfId="2" quotePrefix="1" applyFont="1" applyFill="1" applyBorder="1" applyAlignment="1">
      <alignment horizontal="center" vertical="center"/>
    </xf>
    <xf numFmtId="0" fontId="48" fillId="0" borderId="52" xfId="2" applyFont="1" applyFill="1" applyBorder="1" applyAlignment="1">
      <alignment horizontal="center" vertical="center"/>
    </xf>
    <xf numFmtId="0" fontId="31" fillId="0" borderId="25" xfId="2" applyFont="1" applyBorder="1" applyAlignment="1">
      <alignment horizontal="center" vertical="center"/>
    </xf>
    <xf numFmtId="0" fontId="31" fillId="0" borderId="32" xfId="2" applyFont="1" applyBorder="1" applyAlignment="1">
      <alignment horizontal="center" vertical="center"/>
    </xf>
    <xf numFmtId="0" fontId="31" fillId="0" borderId="16" xfId="2" applyFont="1" applyBorder="1" applyAlignment="1">
      <alignment horizontal="center" vertical="center"/>
    </xf>
    <xf numFmtId="1" fontId="45" fillId="6" borderId="53" xfId="3" applyNumberFormat="1" applyFont="1" applyFill="1" applyBorder="1" applyAlignment="1">
      <alignment horizontal="center" vertical="center"/>
    </xf>
    <xf numFmtId="49" fontId="48" fillId="0" borderId="51" xfId="2" applyNumberFormat="1" applyFont="1" applyFill="1" applyBorder="1" applyAlignment="1">
      <alignment horizontal="center" vertical="center"/>
    </xf>
    <xf numFmtId="49" fontId="48" fillId="0" borderId="55" xfId="2" applyNumberFormat="1" applyFont="1" applyFill="1" applyBorder="1" applyAlignment="1">
      <alignment horizontal="center" vertical="center"/>
    </xf>
    <xf numFmtId="49" fontId="48" fillId="0" borderId="52" xfId="2" quotePrefix="1" applyNumberFormat="1" applyFont="1" applyFill="1" applyBorder="1" applyAlignment="1">
      <alignment horizontal="center" vertical="center"/>
    </xf>
    <xf numFmtId="49" fontId="48" fillId="0" borderId="51" xfId="2" quotePrefix="1" applyNumberFormat="1" applyFont="1" applyFill="1" applyBorder="1" applyAlignment="1">
      <alignment horizontal="center" vertical="center"/>
    </xf>
    <xf numFmtId="0" fontId="28" fillId="7" borderId="64" xfId="2" applyFont="1" applyFill="1" applyBorder="1" applyAlignment="1">
      <alignment horizontal="center" vertical="center"/>
    </xf>
    <xf numFmtId="0" fontId="28" fillId="7" borderId="27" xfId="2" applyFont="1" applyFill="1" applyBorder="1" applyAlignment="1">
      <alignment horizontal="center" vertical="center"/>
    </xf>
    <xf numFmtId="0" fontId="28" fillId="7" borderId="66" xfId="2" applyFont="1" applyFill="1" applyBorder="1" applyAlignment="1">
      <alignment horizontal="center" vertical="center"/>
    </xf>
    <xf numFmtId="0" fontId="28" fillId="7" borderId="67" xfId="2" applyFont="1" applyFill="1" applyBorder="1" applyAlignment="1">
      <alignment horizontal="center" vertical="center"/>
    </xf>
    <xf numFmtId="0" fontId="17" fillId="3" borderId="24" xfId="2" applyFont="1" applyFill="1" applyBorder="1" applyAlignment="1">
      <alignment horizontal="center" vertical="center"/>
    </xf>
    <xf numFmtId="0" fontId="17" fillId="3" borderId="18" xfId="2" applyFont="1" applyFill="1" applyBorder="1" applyAlignment="1">
      <alignment horizontal="center" vertical="center"/>
    </xf>
    <xf numFmtId="0" fontId="23" fillId="6" borderId="25" xfId="2" applyFont="1" applyFill="1" applyBorder="1" applyAlignment="1">
      <alignment horizontal="center" vertical="center"/>
    </xf>
    <xf numFmtId="0" fontId="23" fillId="6" borderId="26" xfId="2" applyFont="1" applyFill="1" applyBorder="1" applyAlignment="1">
      <alignment horizontal="center" vertical="center"/>
    </xf>
    <xf numFmtId="0" fontId="23" fillId="6" borderId="27" xfId="2" applyFont="1" applyFill="1" applyBorder="1" applyAlignment="1">
      <alignment horizontal="center" vertical="center"/>
    </xf>
    <xf numFmtId="0" fontId="17" fillId="5" borderId="28" xfId="2" applyFont="1" applyFill="1" applyBorder="1" applyAlignment="1">
      <alignment horizontal="center" vertical="center" textRotation="90"/>
    </xf>
    <xf numFmtId="0" fontId="17" fillId="5" borderId="34" xfId="2" applyFont="1" applyFill="1" applyBorder="1" applyAlignment="1">
      <alignment horizontal="center" vertical="center" textRotation="90"/>
    </xf>
    <xf numFmtId="0" fontId="22" fillId="0" borderId="18" xfId="3" quotePrefix="1" applyFont="1" applyFill="1" applyBorder="1" applyAlignment="1">
      <alignment horizontal="center" vertical="top" textRotation="90"/>
    </xf>
    <xf numFmtId="0" fontId="22" fillId="0" borderId="38" xfId="3" quotePrefix="1" applyFont="1" applyFill="1" applyBorder="1" applyAlignment="1">
      <alignment horizontal="center" vertical="top" textRotation="90"/>
    </xf>
    <xf numFmtId="0" fontId="22" fillId="0" borderId="18" xfId="3" applyFont="1" applyFill="1" applyBorder="1" applyAlignment="1">
      <alignment horizontal="center" vertical="top" textRotation="90"/>
    </xf>
    <xf numFmtId="0" fontId="22" fillId="0" borderId="38" xfId="3" applyFont="1" applyFill="1" applyBorder="1" applyAlignment="1">
      <alignment horizontal="center" vertical="top" textRotation="90"/>
    </xf>
    <xf numFmtId="0" fontId="22" fillId="0" borderId="22" xfId="3" applyFont="1" applyFill="1" applyBorder="1" applyAlignment="1">
      <alignment horizontal="center" vertical="top" textRotation="90"/>
    </xf>
    <xf numFmtId="0" fontId="22" fillId="0" borderId="39" xfId="3" applyFont="1" applyFill="1" applyBorder="1" applyAlignment="1">
      <alignment horizontal="center" vertical="top" textRotation="90"/>
    </xf>
    <xf numFmtId="0" fontId="17" fillId="5" borderId="23" xfId="3" applyFont="1" applyFill="1" applyBorder="1" applyAlignment="1">
      <alignment horizontal="center" vertical="center" textRotation="90"/>
    </xf>
    <xf numFmtId="0" fontId="17" fillId="5" borderId="30" xfId="3" applyFont="1" applyFill="1" applyBorder="1" applyAlignment="1">
      <alignment horizontal="center" vertical="center" textRotation="90"/>
    </xf>
    <xf numFmtId="0" fontId="17" fillId="3" borderId="31" xfId="2" applyFont="1" applyFill="1" applyBorder="1" applyAlignment="1">
      <alignment horizontal="center" vertical="center"/>
    </xf>
    <xf numFmtId="0" fontId="30" fillId="7" borderId="64" xfId="2" applyFont="1" applyFill="1" applyBorder="1" applyAlignment="1">
      <alignment horizontal="center" vertical="center"/>
    </xf>
    <xf numFmtId="0" fontId="30" fillId="7" borderId="27" xfId="2" applyFont="1" applyFill="1" applyBorder="1" applyAlignment="1">
      <alignment horizontal="center" vertical="center"/>
    </xf>
    <xf numFmtId="0" fontId="30" fillId="7" borderId="66" xfId="2" applyFont="1" applyFill="1" applyBorder="1" applyAlignment="1">
      <alignment horizontal="center" vertical="center"/>
    </xf>
    <xf numFmtId="0" fontId="30" fillId="7" borderId="67" xfId="2" applyFont="1" applyFill="1" applyBorder="1" applyAlignment="1">
      <alignment horizontal="center" vertical="center"/>
    </xf>
    <xf numFmtId="0" fontId="23" fillId="0" borderId="25" xfId="2" applyFont="1" applyFill="1" applyBorder="1" applyAlignment="1">
      <alignment horizontal="center" vertical="center"/>
    </xf>
    <xf numFmtId="0" fontId="23" fillId="0" borderId="26" xfId="2" applyFont="1" applyFill="1" applyBorder="1" applyAlignment="1">
      <alignment horizontal="center" vertical="center"/>
    </xf>
    <xf numFmtId="0" fontId="23" fillId="0" borderId="29" xfId="2" applyFont="1" applyFill="1" applyBorder="1" applyAlignment="1">
      <alignment horizontal="center" vertical="center"/>
    </xf>
    <xf numFmtId="0" fontId="12" fillId="0" borderId="6" xfId="1" applyFont="1" applyBorder="1" applyAlignment="1">
      <alignment horizontal="right" vertical="center"/>
    </xf>
    <xf numFmtId="0" fontId="17" fillId="0" borderId="9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/>
    </xf>
    <xf numFmtId="0" fontId="17" fillId="0" borderId="35" xfId="2" applyFont="1" applyFill="1" applyBorder="1" applyAlignment="1">
      <alignment horizontal="center" vertical="center"/>
    </xf>
    <xf numFmtId="0" fontId="17" fillId="3" borderId="11" xfId="3" applyFont="1" applyFill="1" applyBorder="1" applyAlignment="1">
      <alignment horizontal="center" vertical="center" textRotation="90"/>
    </xf>
    <xf numFmtId="0" fontId="17" fillId="3" borderId="17" xfId="3" applyFont="1" applyFill="1" applyBorder="1" applyAlignment="1">
      <alignment horizontal="center" vertical="center" textRotation="90"/>
    </xf>
    <xf numFmtId="0" fontId="17" fillId="3" borderId="37" xfId="3" applyFont="1" applyFill="1" applyBorder="1" applyAlignment="1">
      <alignment horizontal="center" vertical="center" textRotation="90"/>
    </xf>
    <xf numFmtId="0" fontId="17" fillId="0" borderId="12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0" fontId="17" fillId="4" borderId="18" xfId="3" applyFont="1" applyFill="1" applyBorder="1" applyAlignment="1">
      <alignment horizontal="center" vertical="center" textRotation="90"/>
    </xf>
    <xf numFmtId="0" fontId="17" fillId="4" borderId="38" xfId="3" applyFont="1" applyFill="1" applyBorder="1" applyAlignment="1">
      <alignment horizontal="center" vertical="center" textRotation="90"/>
    </xf>
    <xf numFmtId="0" fontId="21" fillId="0" borderId="16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19" xfId="3" applyFont="1" applyFill="1" applyBorder="1" applyAlignment="1">
      <alignment horizontal="center" vertical="center"/>
    </xf>
    <xf numFmtId="0" fontId="25" fillId="6" borderId="32" xfId="3" applyFont="1" applyFill="1" applyBorder="1" applyAlignment="1">
      <alignment horizontal="center" vertical="center"/>
    </xf>
    <xf numFmtId="0" fontId="25" fillId="6" borderId="20" xfId="3" applyFont="1" applyFill="1" applyBorder="1" applyAlignment="1">
      <alignment horizontal="center" vertical="center"/>
    </xf>
    <xf numFmtId="0" fontId="25" fillId="6" borderId="33" xfId="3" applyFont="1" applyFill="1" applyBorder="1" applyAlignment="1">
      <alignment horizontal="center" vertical="center"/>
    </xf>
    <xf numFmtId="0" fontId="25" fillId="0" borderId="16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5" fillId="0" borderId="19" xfId="2" applyFont="1" applyFill="1" applyBorder="1" applyAlignment="1">
      <alignment horizontal="center" vertical="center"/>
    </xf>
    <xf numFmtId="0" fontId="25" fillId="0" borderId="32" xfId="2" applyFont="1" applyFill="1" applyBorder="1" applyAlignment="1">
      <alignment horizontal="center" vertical="center"/>
    </xf>
    <xf numFmtId="0" fontId="25" fillId="0" borderId="20" xfId="2" applyFont="1" applyFill="1" applyBorder="1" applyAlignment="1">
      <alignment horizontal="center" vertical="center"/>
    </xf>
    <xf numFmtId="0" fontId="25" fillId="0" borderId="21" xfId="2" applyFont="1" applyFill="1" applyBorder="1" applyAlignment="1">
      <alignment horizontal="center" vertical="center"/>
    </xf>
    <xf numFmtId="0" fontId="17" fillId="5" borderId="23" xfId="2" applyFont="1" applyFill="1" applyBorder="1" applyAlignment="1">
      <alignment horizontal="center" vertical="center" textRotation="90"/>
    </xf>
    <xf numFmtId="0" fontId="17" fillId="5" borderId="17" xfId="2" applyFont="1" applyFill="1" applyBorder="1" applyAlignment="1">
      <alignment horizontal="center" vertical="center" textRotation="90"/>
    </xf>
    <xf numFmtId="0" fontId="23" fillId="0" borderId="27" xfId="2" applyFont="1" applyFill="1" applyBorder="1" applyAlignment="1">
      <alignment horizontal="center" vertical="center"/>
    </xf>
  </cellXfs>
  <cellStyles count="8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7" xfId="7" xr:uid="{00000000-0005-0000-0000-000035000000}"/>
    <cellStyle name="Normalny_Kom_Dyd_Milec_I i IIst_stac_MiBM_ZiIP_MCH_RWkwiecień2008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190500</xdr:rowOff>
    </xdr:from>
    <xdr:to>
      <xdr:col>1</xdr:col>
      <xdr:colOff>1487625</xdr:colOff>
      <xdr:row>4</xdr:row>
      <xdr:rowOff>208010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" y="190500"/>
          <a:ext cx="1440000" cy="1426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F151"/>
  <sheetViews>
    <sheetView showGridLines="0" showZeros="0" tabSelected="1" zoomScale="50" zoomScaleNormal="50" zoomScalePageLayoutView="30" workbookViewId="0">
      <selection activeCell="H3" sqref="H3:I3"/>
    </sheetView>
  </sheetViews>
  <sheetFormatPr defaultColWidth="9.109375" defaultRowHeight="13.2"/>
  <cols>
    <col min="1" max="1" width="7.6640625" style="4" customWidth="1"/>
    <col min="2" max="2" width="80.6640625" style="4" customWidth="1"/>
    <col min="3" max="3" width="5.6640625" style="4" customWidth="1"/>
    <col min="4" max="4" width="8.6640625" style="4" customWidth="1"/>
    <col min="5" max="32" width="5.6640625" style="4" customWidth="1"/>
    <col min="33" max="16384" width="9.109375" style="4"/>
  </cols>
  <sheetData>
    <row r="1" spans="1:32" ht="30.6" thickTop="1">
      <c r="A1" s="1"/>
      <c r="B1" s="129"/>
      <c r="C1" s="128"/>
      <c r="D1" s="2"/>
      <c r="E1" s="2"/>
      <c r="F1" s="2"/>
      <c r="G1" s="2"/>
      <c r="H1" s="2"/>
      <c r="I1" s="3"/>
      <c r="J1" s="3"/>
      <c r="K1" s="3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37" t="s">
        <v>85</v>
      </c>
      <c r="AE1" s="3"/>
      <c r="AF1" s="138"/>
    </row>
    <row r="2" spans="1:32" ht="31.5" customHeight="1">
      <c r="A2" s="5"/>
      <c r="B2" s="6"/>
      <c r="C2" s="7"/>
      <c r="D2" s="8" t="s">
        <v>84</v>
      </c>
      <c r="E2" s="6"/>
      <c r="F2" s="7"/>
      <c r="G2" s="6"/>
      <c r="H2" s="6"/>
      <c r="I2" s="6"/>
      <c r="J2" s="7"/>
      <c r="L2" s="7"/>
      <c r="M2" s="7"/>
      <c r="P2" s="7"/>
      <c r="Q2" s="7"/>
      <c r="R2" s="130" t="s">
        <v>87</v>
      </c>
      <c r="S2" s="7"/>
      <c r="T2" s="7"/>
      <c r="U2" s="7"/>
      <c r="V2" s="9"/>
      <c r="W2" s="9"/>
      <c r="X2" s="9"/>
      <c r="Y2" s="9"/>
      <c r="Z2" s="9"/>
      <c r="AA2" s="9"/>
      <c r="AB2" s="9"/>
      <c r="AC2" s="9"/>
      <c r="AD2" s="10"/>
      <c r="AE2" s="10"/>
      <c r="AF2" s="11"/>
    </row>
    <row r="3" spans="1:32" ht="24.6" customHeight="1">
      <c r="A3" s="12"/>
      <c r="B3" s="6"/>
      <c r="C3" s="7"/>
      <c r="E3" s="134"/>
      <c r="F3" s="132"/>
      <c r="G3" s="133" t="s">
        <v>89</v>
      </c>
      <c r="H3" s="255">
        <v>2023</v>
      </c>
      <c r="I3" s="255"/>
      <c r="J3" s="135" t="s">
        <v>128</v>
      </c>
      <c r="L3" s="7"/>
      <c r="M3" s="7"/>
      <c r="N3" s="6"/>
      <c r="Q3" s="6"/>
      <c r="R3" s="131" t="s">
        <v>88</v>
      </c>
      <c r="V3" s="6"/>
      <c r="W3" s="6"/>
      <c r="X3" s="6"/>
      <c r="Y3" s="6"/>
      <c r="Z3" s="13"/>
      <c r="AA3" s="13"/>
      <c r="AB3" s="14"/>
      <c r="AC3" s="15"/>
      <c r="AD3" s="7"/>
      <c r="AE3" s="14"/>
      <c r="AF3" s="16"/>
    </row>
    <row r="4" spans="1:32" ht="20.100000000000001" customHeight="1">
      <c r="A4" s="12"/>
      <c r="B4" s="6"/>
      <c r="C4" s="6"/>
      <c r="D4" s="17"/>
      <c r="E4" s="6"/>
      <c r="F4" s="17"/>
      <c r="G4" s="6"/>
      <c r="H4" s="6"/>
      <c r="I4" s="6"/>
      <c r="J4" s="6"/>
      <c r="K4" s="6"/>
      <c r="L4" s="6"/>
      <c r="M4" s="6"/>
      <c r="N4" s="7"/>
      <c r="O4" s="7"/>
      <c r="P4" s="6"/>
      <c r="Q4" s="6"/>
      <c r="R4" s="6"/>
      <c r="S4" s="6"/>
      <c r="T4" s="6"/>
      <c r="V4" s="6"/>
      <c r="W4" s="6"/>
      <c r="X4" s="6"/>
      <c r="Y4" s="6"/>
      <c r="Z4" s="13"/>
      <c r="AA4" s="13"/>
      <c r="AB4" s="14"/>
      <c r="AC4" s="15"/>
      <c r="AD4" s="7"/>
      <c r="AE4" s="14"/>
      <c r="AF4" s="18"/>
    </row>
    <row r="5" spans="1:32" ht="20.100000000000001" customHeight="1">
      <c r="A5" s="12"/>
      <c r="B5" s="7"/>
      <c r="C5" s="6"/>
      <c r="D5" s="7"/>
      <c r="E5" s="6"/>
      <c r="F5" s="17"/>
      <c r="G5" s="7"/>
      <c r="H5" s="7"/>
      <c r="I5" s="19"/>
      <c r="J5" s="19"/>
      <c r="K5" s="6"/>
      <c r="L5" s="6"/>
      <c r="M5" s="6"/>
      <c r="N5" s="7"/>
      <c r="O5" s="7"/>
      <c r="P5" s="6"/>
      <c r="Q5" s="6"/>
      <c r="R5" s="139" t="s">
        <v>91</v>
      </c>
      <c r="V5" s="6"/>
      <c r="W5" s="6"/>
      <c r="X5" s="6"/>
      <c r="Y5" s="6"/>
      <c r="Z5" s="13"/>
      <c r="AA5" s="13"/>
      <c r="AB5" s="14"/>
      <c r="AC5" s="15"/>
      <c r="AD5" s="7"/>
      <c r="AE5" s="14"/>
      <c r="AF5" s="16"/>
    </row>
    <row r="6" spans="1:32" ht="20.100000000000001" customHeight="1" thickBot="1">
      <c r="A6" s="20"/>
      <c r="B6" s="21"/>
      <c r="C6" s="21"/>
      <c r="D6" s="21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36" t="s">
        <v>90</v>
      </c>
      <c r="S6" s="136"/>
      <c r="V6" s="21"/>
      <c r="W6" s="21"/>
      <c r="X6" s="21"/>
      <c r="Y6" s="21"/>
      <c r="Z6" s="21"/>
      <c r="AA6" s="23"/>
      <c r="AB6" s="21"/>
      <c r="AC6" s="21"/>
      <c r="AD6" s="21"/>
      <c r="AE6" s="21"/>
      <c r="AF6" s="24"/>
    </row>
    <row r="7" spans="1:32" ht="20.100000000000001" customHeight="1">
      <c r="A7" s="256" t="s">
        <v>0</v>
      </c>
      <c r="B7" s="25"/>
      <c r="C7" s="259" t="s">
        <v>1</v>
      </c>
      <c r="D7" s="262" t="s">
        <v>2</v>
      </c>
      <c r="E7" s="262"/>
      <c r="F7" s="262"/>
      <c r="G7" s="262"/>
      <c r="H7" s="263"/>
      <c r="I7" s="26"/>
      <c r="J7" s="27"/>
      <c r="K7" s="28" t="s">
        <v>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30"/>
    </row>
    <row r="8" spans="1:32" ht="20.100000000000001" customHeight="1">
      <c r="A8" s="257"/>
      <c r="B8" s="31"/>
      <c r="C8" s="260"/>
      <c r="D8" s="264" t="s">
        <v>5</v>
      </c>
      <c r="E8" s="266" t="s">
        <v>6</v>
      </c>
      <c r="F8" s="267"/>
      <c r="G8" s="267"/>
      <c r="H8" s="268"/>
      <c r="I8" s="32"/>
      <c r="J8" s="33"/>
      <c r="K8" s="34" t="s">
        <v>7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</row>
    <row r="9" spans="1:32" ht="30" customHeight="1">
      <c r="A9" s="257"/>
      <c r="B9" s="37" t="s">
        <v>8</v>
      </c>
      <c r="C9" s="260"/>
      <c r="D9" s="264"/>
      <c r="E9" s="239" t="s">
        <v>9</v>
      </c>
      <c r="F9" s="241" t="s">
        <v>10</v>
      </c>
      <c r="G9" s="241" t="s">
        <v>11</v>
      </c>
      <c r="H9" s="243" t="s">
        <v>12</v>
      </c>
      <c r="I9" s="245" t="s">
        <v>4</v>
      </c>
      <c r="J9" s="232" t="s">
        <v>13</v>
      </c>
      <c r="K9" s="234" t="s">
        <v>14</v>
      </c>
      <c r="L9" s="235"/>
      <c r="M9" s="235"/>
      <c r="N9" s="236"/>
      <c r="O9" s="278" t="s">
        <v>4</v>
      </c>
      <c r="P9" s="232" t="s">
        <v>13</v>
      </c>
      <c r="Q9" s="252" t="s">
        <v>15</v>
      </c>
      <c r="R9" s="253"/>
      <c r="S9" s="253"/>
      <c r="T9" s="280"/>
      <c r="U9" s="278" t="s">
        <v>4</v>
      </c>
      <c r="V9" s="232" t="s">
        <v>13</v>
      </c>
      <c r="W9" s="234" t="s">
        <v>16</v>
      </c>
      <c r="X9" s="235"/>
      <c r="Y9" s="235"/>
      <c r="Z9" s="236"/>
      <c r="AA9" s="237" t="s">
        <v>4</v>
      </c>
      <c r="AB9" s="232" t="s">
        <v>13</v>
      </c>
      <c r="AC9" s="252" t="s">
        <v>17</v>
      </c>
      <c r="AD9" s="253"/>
      <c r="AE9" s="253"/>
      <c r="AF9" s="254"/>
    </row>
    <row r="10" spans="1:32" ht="20.100000000000001" customHeight="1">
      <c r="A10" s="257"/>
      <c r="B10" s="38"/>
      <c r="C10" s="260"/>
      <c r="D10" s="264"/>
      <c r="E10" s="239"/>
      <c r="F10" s="241"/>
      <c r="G10" s="241"/>
      <c r="H10" s="243"/>
      <c r="I10" s="246"/>
      <c r="J10" s="247"/>
      <c r="K10" s="269" t="str">
        <f>IFERROR(($H$3&amp;"/"&amp;RIGHT($H$3,2)+1&amp;" ZIMA"),"")</f>
        <v>2023/24 ZIMA</v>
      </c>
      <c r="L10" s="270"/>
      <c r="M10" s="270"/>
      <c r="N10" s="271"/>
      <c r="O10" s="279"/>
      <c r="P10" s="233"/>
      <c r="Q10" s="272" t="str">
        <f>IFERROR(($H$3&amp;"/"&amp;RIGHT($H$3,2)+1&amp;" LATO"),"")</f>
        <v>2023/24 LATO</v>
      </c>
      <c r="R10" s="273"/>
      <c r="S10" s="273"/>
      <c r="T10" s="274"/>
      <c r="U10" s="279"/>
      <c r="V10" s="233"/>
      <c r="W10" s="269" t="str">
        <f>IFERROR(($H$3+1&amp;"/"&amp;RIGHT($H$3,2)+2&amp;" ZIMA"),"")</f>
        <v>2024/25 ZIMA</v>
      </c>
      <c r="X10" s="270"/>
      <c r="Y10" s="270"/>
      <c r="Z10" s="271"/>
      <c r="AA10" s="238"/>
      <c r="AB10" s="233"/>
      <c r="AC10" s="275" t="str">
        <f>IFERROR(($H$3+1&amp;"/"&amp;RIGHT($H$3,2)+2&amp;" LATO"),"")</f>
        <v>2024/25 LATO</v>
      </c>
      <c r="AD10" s="276"/>
      <c r="AE10" s="276"/>
      <c r="AF10" s="277"/>
    </row>
    <row r="11" spans="1:32" ht="20.100000000000001" customHeight="1" thickBot="1">
      <c r="A11" s="258"/>
      <c r="B11" s="39"/>
      <c r="C11" s="261"/>
      <c r="D11" s="265"/>
      <c r="E11" s="240"/>
      <c r="F11" s="242"/>
      <c r="G11" s="242"/>
      <c r="H11" s="244"/>
      <c r="I11" s="40"/>
      <c r="J11" s="41"/>
      <c r="K11" s="42" t="s">
        <v>18</v>
      </c>
      <c r="L11" s="42" t="s">
        <v>19</v>
      </c>
      <c r="M11" s="42" t="s">
        <v>20</v>
      </c>
      <c r="N11" s="43" t="s">
        <v>21</v>
      </c>
      <c r="O11" s="44"/>
      <c r="P11" s="45"/>
      <c r="Q11" s="46" t="s">
        <v>18</v>
      </c>
      <c r="R11" s="46" t="s">
        <v>19</v>
      </c>
      <c r="S11" s="46" t="s">
        <v>20</v>
      </c>
      <c r="T11" s="47" t="s">
        <v>21</v>
      </c>
      <c r="U11" s="44"/>
      <c r="V11" s="45"/>
      <c r="W11" s="42" t="s">
        <v>18</v>
      </c>
      <c r="X11" s="42" t="s">
        <v>19</v>
      </c>
      <c r="Y11" s="42" t="s">
        <v>20</v>
      </c>
      <c r="Z11" s="48" t="s">
        <v>21</v>
      </c>
      <c r="AA11" s="44"/>
      <c r="AB11" s="45"/>
      <c r="AC11" s="46" t="s">
        <v>18</v>
      </c>
      <c r="AD11" s="46" t="s">
        <v>19</v>
      </c>
      <c r="AE11" s="46" t="s">
        <v>20</v>
      </c>
      <c r="AF11" s="49" t="s">
        <v>21</v>
      </c>
    </row>
    <row r="12" spans="1:32" s="55" customFormat="1" ht="30" customHeight="1">
      <c r="A12" s="50" t="s">
        <v>22</v>
      </c>
      <c r="B12" s="51"/>
      <c r="C12" s="51"/>
      <c r="D12" s="51"/>
      <c r="E12" s="51"/>
      <c r="F12" s="51"/>
      <c r="G12" s="51"/>
      <c r="H12" s="51"/>
      <c r="I12" s="52"/>
      <c r="J12" s="52"/>
      <c r="K12" s="52"/>
      <c r="L12" s="52"/>
      <c r="M12" s="52"/>
      <c r="N12" s="52"/>
      <c r="O12" s="52"/>
      <c r="P12" s="53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4"/>
    </row>
    <row r="13" spans="1:32" s="68" customFormat="1" ht="24.9" customHeight="1">
      <c r="A13" s="149">
        <v>1</v>
      </c>
      <c r="B13" s="150" t="s">
        <v>23</v>
      </c>
      <c r="C13" s="56">
        <f>IF(J13="E",1,0)+IF(P13="E",1,0)+IF(V13="E",1,0)+IF(AB13="E",1,0)</f>
        <v>0</v>
      </c>
      <c r="D13" s="57">
        <f t="shared" ref="D13:D24" si="0">SUM(E13:H13)</f>
        <v>18</v>
      </c>
      <c r="E13" s="58">
        <f>SUM(K13,Q13,W13,AC13)</f>
        <v>18</v>
      </c>
      <c r="F13" s="58">
        <f>SUM(L13,R13,X13,AD13)</f>
        <v>0</v>
      </c>
      <c r="G13" s="58">
        <f>SUM(M13,S13,Y13,AE13)</f>
        <v>0</v>
      </c>
      <c r="H13" s="59">
        <f>SUM(N13,T13,Z13,AF13)</f>
        <v>0</v>
      </c>
      <c r="I13" s="60">
        <v>3</v>
      </c>
      <c r="J13" s="61"/>
      <c r="K13" s="62">
        <v>18</v>
      </c>
      <c r="L13" s="62"/>
      <c r="M13" s="62"/>
      <c r="N13" s="63"/>
      <c r="O13" s="60"/>
      <c r="P13" s="61"/>
      <c r="Q13" s="64"/>
      <c r="R13" s="64"/>
      <c r="S13" s="64"/>
      <c r="T13" s="65"/>
      <c r="U13" s="60"/>
      <c r="V13" s="61"/>
      <c r="W13" s="62"/>
      <c r="X13" s="62"/>
      <c r="Y13" s="62"/>
      <c r="Z13" s="63"/>
      <c r="AA13" s="66"/>
      <c r="AB13" s="61"/>
      <c r="AC13" s="64"/>
      <c r="AD13" s="64"/>
      <c r="AE13" s="64"/>
      <c r="AF13" s="67"/>
    </row>
    <row r="14" spans="1:32" s="68" customFormat="1" ht="24.9" customHeight="1">
      <c r="A14" s="151"/>
      <c r="B14" s="152" t="s">
        <v>92</v>
      </c>
      <c r="C14" s="56">
        <f t="shared" ref="C14:C21" si="1">IF(J14="E",1,0)+IF(P14="E",1,0)+IF(V14="E",1,0)+IF(AB14="E",1,0)</f>
        <v>0</v>
      </c>
      <c r="D14" s="57">
        <f t="shared" ref="D14:D21" si="2">SUM(E14:H14)</f>
        <v>0</v>
      </c>
      <c r="E14" s="58">
        <f t="shared" ref="E14:E21" si="3">SUM(K14,Q14,W14,AC14)</f>
        <v>0</v>
      </c>
      <c r="F14" s="58">
        <f t="shared" ref="F14:F21" si="4">SUM(L14,R14,X14,AD14)</f>
        <v>0</v>
      </c>
      <c r="G14" s="58">
        <f t="shared" ref="G14:G21" si="5">SUM(M14,S14,Y14,AE14)</f>
        <v>0</v>
      </c>
      <c r="H14" s="59">
        <f t="shared" ref="H14:H21" si="6">SUM(N14,T14,Z14,AF14)</f>
        <v>0</v>
      </c>
      <c r="I14" s="60"/>
      <c r="J14" s="61"/>
      <c r="K14" s="62"/>
      <c r="L14" s="62"/>
      <c r="M14" s="62"/>
      <c r="N14" s="63"/>
      <c r="O14" s="60"/>
      <c r="P14" s="61"/>
      <c r="Q14" s="64"/>
      <c r="R14" s="64"/>
      <c r="S14" s="64"/>
      <c r="T14" s="65"/>
      <c r="U14" s="60"/>
      <c r="V14" s="61"/>
      <c r="W14" s="62"/>
      <c r="X14" s="62"/>
      <c r="Y14" s="62"/>
      <c r="Z14" s="63"/>
      <c r="AA14" s="66"/>
      <c r="AB14" s="61"/>
      <c r="AC14" s="64"/>
      <c r="AD14" s="64"/>
      <c r="AE14" s="64"/>
      <c r="AF14" s="67"/>
    </row>
    <row r="15" spans="1:32" s="68" customFormat="1" ht="24.9" customHeight="1">
      <c r="A15" s="70"/>
      <c r="B15" s="153" t="s">
        <v>93</v>
      </c>
      <c r="C15" s="56">
        <f t="shared" si="1"/>
        <v>0</v>
      </c>
      <c r="D15" s="57">
        <f t="shared" si="2"/>
        <v>0</v>
      </c>
      <c r="E15" s="58">
        <f t="shared" si="3"/>
        <v>0</v>
      </c>
      <c r="F15" s="58">
        <f t="shared" si="4"/>
        <v>0</v>
      </c>
      <c r="G15" s="58">
        <f t="shared" si="5"/>
        <v>0</v>
      </c>
      <c r="H15" s="59">
        <f t="shared" si="6"/>
        <v>0</v>
      </c>
      <c r="I15" s="60"/>
      <c r="J15" s="61"/>
      <c r="K15" s="62"/>
      <c r="L15" s="62"/>
      <c r="M15" s="62"/>
      <c r="N15" s="63"/>
      <c r="O15" s="60"/>
      <c r="P15" s="61"/>
      <c r="Q15" s="64"/>
      <c r="R15" s="64"/>
      <c r="S15" s="64"/>
      <c r="T15" s="65"/>
      <c r="U15" s="60"/>
      <c r="V15" s="61"/>
      <c r="W15" s="62"/>
      <c r="X15" s="62"/>
      <c r="Y15" s="62"/>
      <c r="Z15" s="63"/>
      <c r="AA15" s="66"/>
      <c r="AB15" s="61"/>
      <c r="AC15" s="64"/>
      <c r="AD15" s="64"/>
      <c r="AE15" s="64"/>
      <c r="AF15" s="67"/>
    </row>
    <row r="16" spans="1:32" s="68" customFormat="1" ht="24.9" customHeight="1">
      <c r="A16" s="149">
        <v>2</v>
      </c>
      <c r="B16" s="150" t="s">
        <v>24</v>
      </c>
      <c r="C16" s="56">
        <f t="shared" si="1"/>
        <v>0</v>
      </c>
      <c r="D16" s="57">
        <f t="shared" si="2"/>
        <v>12</v>
      </c>
      <c r="E16" s="58">
        <f t="shared" si="3"/>
        <v>12</v>
      </c>
      <c r="F16" s="58">
        <f t="shared" si="4"/>
        <v>0</v>
      </c>
      <c r="G16" s="58">
        <f t="shared" si="5"/>
        <v>0</v>
      </c>
      <c r="H16" s="59">
        <f t="shared" si="6"/>
        <v>0</v>
      </c>
      <c r="I16" s="60"/>
      <c r="J16" s="61"/>
      <c r="K16" s="62"/>
      <c r="L16" s="62"/>
      <c r="M16" s="62"/>
      <c r="N16" s="63"/>
      <c r="O16" s="60"/>
      <c r="P16" s="61"/>
      <c r="Q16" s="64"/>
      <c r="R16" s="64"/>
      <c r="S16" s="64"/>
      <c r="T16" s="65"/>
      <c r="U16" s="60">
        <v>2</v>
      </c>
      <c r="V16" s="61"/>
      <c r="W16" s="62">
        <v>12</v>
      </c>
      <c r="X16" s="62"/>
      <c r="Y16" s="62"/>
      <c r="Z16" s="63"/>
      <c r="AA16" s="66"/>
      <c r="AB16" s="61"/>
      <c r="AC16" s="64"/>
      <c r="AD16" s="64"/>
      <c r="AE16" s="64"/>
      <c r="AF16" s="67"/>
    </row>
    <row r="17" spans="1:32" s="68" customFormat="1" ht="24.9" customHeight="1">
      <c r="A17" s="151"/>
      <c r="B17" s="152" t="s">
        <v>96</v>
      </c>
      <c r="C17" s="56">
        <f t="shared" si="1"/>
        <v>0</v>
      </c>
      <c r="D17" s="57">
        <f t="shared" si="2"/>
        <v>0</v>
      </c>
      <c r="E17" s="58">
        <f t="shared" si="3"/>
        <v>0</v>
      </c>
      <c r="F17" s="58">
        <f t="shared" si="4"/>
        <v>0</v>
      </c>
      <c r="G17" s="58">
        <f t="shared" si="5"/>
        <v>0</v>
      </c>
      <c r="H17" s="59">
        <f t="shared" si="6"/>
        <v>0</v>
      </c>
      <c r="I17" s="60"/>
      <c r="J17" s="61"/>
      <c r="K17" s="62"/>
      <c r="L17" s="62"/>
      <c r="M17" s="62"/>
      <c r="N17" s="63"/>
      <c r="O17" s="60"/>
      <c r="P17" s="61"/>
      <c r="Q17" s="64"/>
      <c r="R17" s="64"/>
      <c r="S17" s="64"/>
      <c r="T17" s="65"/>
      <c r="U17" s="60"/>
      <c r="V17" s="61"/>
      <c r="W17" s="62"/>
      <c r="X17" s="62"/>
      <c r="Y17" s="62"/>
      <c r="Z17" s="63"/>
      <c r="AA17" s="66"/>
      <c r="AB17" s="61"/>
      <c r="AC17" s="64"/>
      <c r="AD17" s="64"/>
      <c r="AE17" s="64"/>
      <c r="AF17" s="67"/>
    </row>
    <row r="18" spans="1:32" s="68" customFormat="1" ht="24.9" customHeight="1">
      <c r="A18" s="70"/>
      <c r="B18" s="153" t="s">
        <v>97</v>
      </c>
      <c r="C18" s="56">
        <f t="shared" si="1"/>
        <v>0</v>
      </c>
      <c r="D18" s="57">
        <f t="shared" si="2"/>
        <v>0</v>
      </c>
      <c r="E18" s="58">
        <f t="shared" si="3"/>
        <v>0</v>
      </c>
      <c r="F18" s="58">
        <f t="shared" si="4"/>
        <v>0</v>
      </c>
      <c r="G18" s="58">
        <f t="shared" si="5"/>
        <v>0</v>
      </c>
      <c r="H18" s="59">
        <f t="shared" si="6"/>
        <v>0</v>
      </c>
      <c r="I18" s="60"/>
      <c r="J18" s="61"/>
      <c r="K18" s="62"/>
      <c r="L18" s="62"/>
      <c r="M18" s="62"/>
      <c r="N18" s="63"/>
      <c r="O18" s="60"/>
      <c r="P18" s="61"/>
      <c r="Q18" s="64"/>
      <c r="R18" s="64"/>
      <c r="S18" s="64"/>
      <c r="T18" s="65"/>
      <c r="U18" s="60"/>
      <c r="V18" s="61"/>
      <c r="W18" s="62"/>
      <c r="X18" s="62"/>
      <c r="Y18" s="62"/>
      <c r="Z18" s="63"/>
      <c r="AA18" s="66"/>
      <c r="AB18" s="61"/>
      <c r="AC18" s="64"/>
      <c r="AD18" s="64"/>
      <c r="AE18" s="64"/>
      <c r="AF18" s="67"/>
    </row>
    <row r="19" spans="1:32" s="68" customFormat="1" ht="24.9" customHeight="1">
      <c r="A19" s="140">
        <v>3</v>
      </c>
      <c r="B19" s="154" t="s">
        <v>25</v>
      </c>
      <c r="C19" s="56">
        <f t="shared" si="1"/>
        <v>0</v>
      </c>
      <c r="D19" s="57">
        <f t="shared" si="2"/>
        <v>30</v>
      </c>
      <c r="E19" s="58">
        <f t="shared" si="3"/>
        <v>0</v>
      </c>
      <c r="F19" s="58">
        <f t="shared" si="4"/>
        <v>30</v>
      </c>
      <c r="G19" s="58">
        <f t="shared" si="5"/>
        <v>0</v>
      </c>
      <c r="H19" s="59">
        <f t="shared" si="6"/>
        <v>0</v>
      </c>
      <c r="I19" s="60"/>
      <c r="J19" s="61"/>
      <c r="K19" s="62"/>
      <c r="L19" s="62">
        <v>0</v>
      </c>
      <c r="M19" s="62"/>
      <c r="N19" s="63"/>
      <c r="O19" s="60">
        <v>3</v>
      </c>
      <c r="P19" s="61"/>
      <c r="Q19" s="64"/>
      <c r="R19" s="64">
        <v>20</v>
      </c>
      <c r="S19" s="64"/>
      <c r="T19" s="65"/>
      <c r="U19" s="60">
        <v>1</v>
      </c>
      <c r="V19" s="61"/>
      <c r="W19" s="62"/>
      <c r="X19" s="62">
        <v>10</v>
      </c>
      <c r="Y19" s="62"/>
      <c r="Z19" s="63"/>
      <c r="AA19" s="66"/>
      <c r="AB19" s="61"/>
      <c r="AC19" s="64"/>
      <c r="AD19" s="64"/>
      <c r="AE19" s="64"/>
      <c r="AF19" s="67"/>
    </row>
    <row r="20" spans="1:32" s="68" customFormat="1" ht="24.9" customHeight="1">
      <c r="A20" s="155"/>
      <c r="B20" s="156" t="s">
        <v>94</v>
      </c>
      <c r="C20" s="56">
        <f t="shared" si="1"/>
        <v>0</v>
      </c>
      <c r="D20" s="57">
        <f t="shared" si="2"/>
        <v>0</v>
      </c>
      <c r="E20" s="58">
        <f t="shared" si="3"/>
        <v>0</v>
      </c>
      <c r="F20" s="58">
        <f t="shared" si="4"/>
        <v>0</v>
      </c>
      <c r="G20" s="58">
        <f t="shared" si="5"/>
        <v>0</v>
      </c>
      <c r="H20" s="59">
        <f t="shared" si="6"/>
        <v>0</v>
      </c>
      <c r="I20" s="141"/>
      <c r="J20" s="142"/>
      <c r="K20" s="143"/>
      <c r="L20" s="143"/>
      <c r="M20" s="143"/>
      <c r="N20" s="144"/>
      <c r="O20" s="141"/>
      <c r="P20" s="142"/>
      <c r="Q20" s="145"/>
      <c r="R20" s="145"/>
      <c r="S20" s="145"/>
      <c r="T20" s="146"/>
      <c r="U20" s="141"/>
      <c r="V20" s="142"/>
      <c r="W20" s="143"/>
      <c r="X20" s="143"/>
      <c r="Y20" s="143"/>
      <c r="Z20" s="144"/>
      <c r="AA20" s="147"/>
      <c r="AB20" s="142"/>
      <c r="AC20" s="145"/>
      <c r="AD20" s="145"/>
      <c r="AE20" s="145"/>
      <c r="AF20" s="148"/>
    </row>
    <row r="21" spans="1:32" s="68" customFormat="1" ht="24.9" customHeight="1">
      <c r="A21" s="157"/>
      <c r="B21" s="158" t="s">
        <v>95</v>
      </c>
      <c r="C21" s="56">
        <f t="shared" si="1"/>
        <v>0</v>
      </c>
      <c r="D21" s="57">
        <f t="shared" si="2"/>
        <v>0</v>
      </c>
      <c r="E21" s="58">
        <f t="shared" si="3"/>
        <v>0</v>
      </c>
      <c r="F21" s="58">
        <f t="shared" si="4"/>
        <v>0</v>
      </c>
      <c r="G21" s="58">
        <f t="shared" si="5"/>
        <v>0</v>
      </c>
      <c r="H21" s="59">
        <f t="shared" si="6"/>
        <v>0</v>
      </c>
      <c r="I21" s="60"/>
      <c r="J21" s="61"/>
      <c r="K21" s="62"/>
      <c r="L21" s="62"/>
      <c r="M21" s="143"/>
      <c r="N21" s="144"/>
      <c r="O21" s="141"/>
      <c r="P21" s="142"/>
      <c r="Q21" s="145"/>
      <c r="R21" s="145"/>
      <c r="S21" s="145"/>
      <c r="T21" s="146"/>
      <c r="U21" s="141"/>
      <c r="V21" s="142"/>
      <c r="W21" s="143"/>
      <c r="X21" s="143"/>
      <c r="Y21" s="143"/>
      <c r="Z21" s="144"/>
      <c r="AA21" s="147"/>
      <c r="AB21" s="142"/>
      <c r="AC21" s="145"/>
      <c r="AD21" s="145"/>
      <c r="AE21" s="145"/>
      <c r="AF21" s="148"/>
    </row>
    <row r="22" spans="1:32" s="69" customFormat="1" ht="24.9" customHeight="1" thickBot="1">
      <c r="A22" s="159"/>
      <c r="B22" s="160" t="s">
        <v>26</v>
      </c>
      <c r="C22" s="161">
        <f t="shared" ref="C22" si="7">SUM(C13:C19)</f>
        <v>0</v>
      </c>
      <c r="D22" s="162">
        <f>SUM(D13:D21)</f>
        <v>60</v>
      </c>
      <c r="E22" s="163">
        <f t="shared" ref="E22:H22" si="8">SUM(E13:E21)</f>
        <v>30</v>
      </c>
      <c r="F22" s="163">
        <f t="shared" si="8"/>
        <v>30</v>
      </c>
      <c r="G22" s="164">
        <f t="shared" si="8"/>
        <v>0</v>
      </c>
      <c r="H22" s="165">
        <f t="shared" si="8"/>
        <v>0</v>
      </c>
      <c r="I22" s="175">
        <f>SUM(I13:I21)</f>
        <v>3</v>
      </c>
      <c r="J22" s="174">
        <f>COUNTIF(J13:J21,"E")</f>
        <v>0</v>
      </c>
      <c r="K22" s="176" t="str">
        <f>TEXT(SUM(K13:K21),0)</f>
        <v>18</v>
      </c>
      <c r="L22" s="176" t="str">
        <f t="shared" ref="L22:N22" si="9">TEXT(SUM(L13:L21),0)</f>
        <v>0</v>
      </c>
      <c r="M22" s="168" t="str">
        <f t="shared" si="9"/>
        <v>0</v>
      </c>
      <c r="N22" s="169" t="str">
        <f t="shared" si="9"/>
        <v>0</v>
      </c>
      <c r="O22" s="166">
        <f t="shared" ref="O22" si="10">SUM(O13:O21)</f>
        <v>3</v>
      </c>
      <c r="P22" s="167">
        <f t="shared" ref="P22" si="11">COUNTIF(P13:P21,"E")</f>
        <v>0</v>
      </c>
      <c r="Q22" s="170" t="str">
        <f t="shared" ref="Q22" si="12">TEXT(SUM(Q13:Q21),0)</f>
        <v>0</v>
      </c>
      <c r="R22" s="170" t="str">
        <f t="shared" ref="R22" si="13">TEXT(SUM(R13:R21),0)</f>
        <v>20</v>
      </c>
      <c r="S22" s="170" t="str">
        <f t="shared" ref="S22" si="14">TEXT(SUM(S13:S21),0)</f>
        <v>0</v>
      </c>
      <c r="T22" s="171" t="str">
        <f t="shared" ref="T22" si="15">TEXT(SUM(T13:T21),0)</f>
        <v>0</v>
      </c>
      <c r="U22" s="166">
        <f t="shared" ref="U22" si="16">SUM(U13:U21)</f>
        <v>3</v>
      </c>
      <c r="V22" s="167">
        <f t="shared" ref="V22" si="17">COUNTIF(V13:V21,"E")</f>
        <v>0</v>
      </c>
      <c r="W22" s="168" t="str">
        <f t="shared" ref="W22" si="18">TEXT(SUM(W13:W21),0)</f>
        <v>12</v>
      </c>
      <c r="X22" s="168" t="str">
        <f t="shared" ref="X22" si="19">TEXT(SUM(X13:X21),0)</f>
        <v>10</v>
      </c>
      <c r="Y22" s="168" t="str">
        <f t="shared" ref="Y22" si="20">TEXT(SUM(Y13:Y21),0)</f>
        <v>0</v>
      </c>
      <c r="Z22" s="169" t="str">
        <f t="shared" ref="Z22" si="21">TEXT(SUM(Z13:Z21),0)</f>
        <v>0</v>
      </c>
      <c r="AA22" s="172">
        <f t="shared" ref="AA22" si="22">SUM(AA13:AA21)</f>
        <v>0</v>
      </c>
      <c r="AB22" s="167">
        <f t="shared" ref="AB22" si="23">COUNTIF(AB13:AB21,"E")</f>
        <v>0</v>
      </c>
      <c r="AC22" s="170" t="str">
        <f t="shared" ref="AC22" si="24">TEXT(SUM(AC13:AC21),0)</f>
        <v>0</v>
      </c>
      <c r="AD22" s="170" t="str">
        <f t="shared" ref="AD22" si="25">TEXT(SUM(AD13:AD21),0)</f>
        <v>0</v>
      </c>
      <c r="AE22" s="170" t="str">
        <f t="shared" ref="AE22" si="26">TEXT(SUM(AE13:AE21),0)</f>
        <v>0</v>
      </c>
      <c r="AF22" s="173" t="str">
        <f t="shared" ref="AF22" si="27">TEXT(SUM(AF13:AF21),0)</f>
        <v>0</v>
      </c>
    </row>
    <row r="23" spans="1:32" s="55" customFormat="1" ht="30" customHeight="1">
      <c r="A23" s="50" t="s">
        <v>27</v>
      </c>
      <c r="B23" s="51"/>
      <c r="C23" s="51"/>
      <c r="D23" s="51"/>
      <c r="E23" s="51"/>
      <c r="F23" s="51"/>
      <c r="G23" s="51"/>
      <c r="H23" s="51"/>
      <c r="I23" s="52"/>
      <c r="J23" s="52"/>
      <c r="K23" s="52"/>
      <c r="L23" s="52"/>
      <c r="M23" s="52"/>
      <c r="N23" s="52"/>
      <c r="O23" s="52"/>
      <c r="P23" s="53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4"/>
    </row>
    <row r="24" spans="1:32" s="68" customFormat="1" ht="24.9" customHeight="1">
      <c r="A24" s="70">
        <v>4</v>
      </c>
      <c r="B24" s="71" t="s">
        <v>28</v>
      </c>
      <c r="C24" s="56">
        <f>IF(J24="E",1,0)+IF(P24="E",1,0)+IF(V24="E",1,0)+IF(AB24="E",1,0)</f>
        <v>1</v>
      </c>
      <c r="D24" s="57">
        <f t="shared" si="0"/>
        <v>30</v>
      </c>
      <c r="E24" s="58">
        <f t="shared" ref="E24:H24" si="28">SUM(K24,Q24,W24,AC24)</f>
        <v>20</v>
      </c>
      <c r="F24" s="58">
        <f t="shared" si="28"/>
        <v>10</v>
      </c>
      <c r="G24" s="58">
        <f t="shared" si="28"/>
        <v>0</v>
      </c>
      <c r="H24" s="59">
        <f t="shared" si="28"/>
        <v>0</v>
      </c>
      <c r="I24" s="60">
        <v>5</v>
      </c>
      <c r="J24" s="61" t="s">
        <v>13</v>
      </c>
      <c r="K24" s="62">
        <v>20</v>
      </c>
      <c r="L24" s="62">
        <v>10</v>
      </c>
      <c r="M24" s="62"/>
      <c r="N24" s="63"/>
      <c r="O24" s="60"/>
      <c r="P24" s="61"/>
      <c r="Q24" s="64"/>
      <c r="R24" s="64"/>
      <c r="S24" s="64"/>
      <c r="T24" s="65"/>
      <c r="U24" s="60"/>
      <c r="V24" s="61"/>
      <c r="W24" s="62"/>
      <c r="X24" s="62"/>
      <c r="Y24" s="62"/>
      <c r="Z24" s="63"/>
      <c r="AA24" s="66"/>
      <c r="AB24" s="61"/>
      <c r="AC24" s="64"/>
      <c r="AD24" s="64"/>
      <c r="AE24" s="64"/>
      <c r="AF24" s="67"/>
    </row>
    <row r="25" spans="1:32" s="68" customFormat="1" ht="24.9" customHeight="1">
      <c r="A25" s="70">
        <v>5</v>
      </c>
      <c r="B25" s="71" t="s">
        <v>86</v>
      </c>
      <c r="C25" s="56">
        <f t="shared" ref="C25:C27" si="29">IF(J25="E",1,0)+IF(P25="E",1,0)+IF(V25="E",1,0)+IF(AB25="E",1,0)</f>
        <v>0</v>
      </c>
      <c r="D25" s="57">
        <f t="shared" ref="D25:D27" si="30">SUM(E25:H25)</f>
        <v>14</v>
      </c>
      <c r="E25" s="58">
        <f t="shared" ref="E25:E27" si="31">SUM(K25,Q25,W25,AC25)</f>
        <v>0</v>
      </c>
      <c r="F25" s="58">
        <f t="shared" ref="F25:F27" si="32">SUM(L25,R25,X25,AD25)</f>
        <v>0</v>
      </c>
      <c r="G25" s="58">
        <f t="shared" ref="G25:G27" si="33">SUM(M25,S25,Y25,AE25)</f>
        <v>14</v>
      </c>
      <c r="H25" s="59">
        <f t="shared" ref="H25:H27" si="34">SUM(N25,T25,Z25,AF25)</f>
        <v>0</v>
      </c>
      <c r="I25" s="60">
        <v>2</v>
      </c>
      <c r="J25" s="61"/>
      <c r="K25" s="62"/>
      <c r="L25" s="62"/>
      <c r="M25" s="62">
        <v>14</v>
      </c>
      <c r="N25" s="63"/>
      <c r="O25" s="60"/>
      <c r="P25" s="61"/>
      <c r="Q25" s="64"/>
      <c r="R25" s="64"/>
      <c r="S25" s="64"/>
      <c r="T25" s="65"/>
      <c r="U25" s="60"/>
      <c r="V25" s="61"/>
      <c r="W25" s="62"/>
      <c r="X25" s="62"/>
      <c r="Y25" s="62"/>
      <c r="Z25" s="63"/>
      <c r="AA25" s="66"/>
      <c r="AB25" s="61"/>
      <c r="AC25" s="64"/>
      <c r="AD25" s="64"/>
      <c r="AE25" s="64"/>
      <c r="AF25" s="67"/>
    </row>
    <row r="26" spans="1:32" s="68" customFormat="1" ht="24.9" customHeight="1">
      <c r="A26" s="70">
        <v>6</v>
      </c>
      <c r="B26" s="71" t="s">
        <v>29</v>
      </c>
      <c r="C26" s="56">
        <f t="shared" si="29"/>
        <v>1</v>
      </c>
      <c r="D26" s="57">
        <f t="shared" si="30"/>
        <v>30</v>
      </c>
      <c r="E26" s="58">
        <f t="shared" si="31"/>
        <v>12</v>
      </c>
      <c r="F26" s="58">
        <f t="shared" si="32"/>
        <v>10</v>
      </c>
      <c r="G26" s="58">
        <f t="shared" si="33"/>
        <v>8</v>
      </c>
      <c r="H26" s="59">
        <f t="shared" si="34"/>
        <v>0</v>
      </c>
      <c r="I26" s="60"/>
      <c r="J26" s="61"/>
      <c r="K26" s="62"/>
      <c r="L26" s="62"/>
      <c r="M26" s="62"/>
      <c r="N26" s="63"/>
      <c r="O26" s="60">
        <v>4</v>
      </c>
      <c r="P26" s="61" t="s">
        <v>13</v>
      </c>
      <c r="Q26" s="64">
        <v>12</v>
      </c>
      <c r="R26" s="64">
        <v>10</v>
      </c>
      <c r="S26" s="64">
        <v>8</v>
      </c>
      <c r="T26" s="65"/>
      <c r="U26" s="60"/>
      <c r="V26" s="61"/>
      <c r="W26" s="62"/>
      <c r="X26" s="62"/>
      <c r="Y26" s="62"/>
      <c r="Z26" s="63"/>
      <c r="AA26" s="66"/>
      <c r="AB26" s="61"/>
      <c r="AC26" s="64"/>
      <c r="AD26" s="64"/>
      <c r="AE26" s="64"/>
      <c r="AF26" s="67"/>
    </row>
    <row r="27" spans="1:32" s="68" customFormat="1" ht="24.9" customHeight="1">
      <c r="A27" s="70">
        <v>7</v>
      </c>
      <c r="B27" s="71" t="s">
        <v>30</v>
      </c>
      <c r="C27" s="56">
        <f t="shared" si="29"/>
        <v>0</v>
      </c>
      <c r="D27" s="57">
        <f t="shared" si="30"/>
        <v>20</v>
      </c>
      <c r="E27" s="58">
        <f t="shared" si="31"/>
        <v>12</v>
      </c>
      <c r="F27" s="58">
        <f t="shared" si="32"/>
        <v>8</v>
      </c>
      <c r="G27" s="58">
        <f t="shared" si="33"/>
        <v>0</v>
      </c>
      <c r="H27" s="59">
        <f t="shared" si="34"/>
        <v>0</v>
      </c>
      <c r="I27" s="60"/>
      <c r="J27" s="61"/>
      <c r="K27" s="62"/>
      <c r="L27" s="62"/>
      <c r="M27" s="62"/>
      <c r="N27" s="63"/>
      <c r="O27" s="60"/>
      <c r="P27" s="61"/>
      <c r="Q27" s="64"/>
      <c r="R27" s="64"/>
      <c r="S27" s="64"/>
      <c r="T27" s="65"/>
      <c r="U27" s="60">
        <v>2</v>
      </c>
      <c r="V27" s="61"/>
      <c r="W27" s="62">
        <v>12</v>
      </c>
      <c r="X27" s="62">
        <v>8</v>
      </c>
      <c r="Y27" s="62"/>
      <c r="Z27" s="63"/>
      <c r="AA27" s="66"/>
      <c r="AB27" s="61"/>
      <c r="AC27" s="64"/>
      <c r="AD27" s="64"/>
      <c r="AE27" s="64"/>
      <c r="AF27" s="67"/>
    </row>
    <row r="28" spans="1:32" s="69" customFormat="1" ht="24.9" customHeight="1" thickBot="1">
      <c r="A28" s="159"/>
      <c r="B28" s="160" t="s">
        <v>31</v>
      </c>
      <c r="C28" s="161">
        <f t="shared" ref="C28:I28" si="35">SUM(C24:C27)</f>
        <v>2</v>
      </c>
      <c r="D28" s="162">
        <f t="shared" si="35"/>
        <v>94</v>
      </c>
      <c r="E28" s="163">
        <f t="shared" si="35"/>
        <v>44</v>
      </c>
      <c r="F28" s="163">
        <f t="shared" si="35"/>
        <v>28</v>
      </c>
      <c r="G28" s="164">
        <f t="shared" si="35"/>
        <v>22</v>
      </c>
      <c r="H28" s="165">
        <f t="shared" si="35"/>
        <v>0</v>
      </c>
      <c r="I28" s="175">
        <f t="shared" si="35"/>
        <v>7</v>
      </c>
      <c r="J28" s="174">
        <f>COUNTIF(J24:J27,"E")</f>
        <v>1</v>
      </c>
      <c r="K28" s="176" t="str">
        <f>TEXT(SUM(K24:K27),0)</f>
        <v>20</v>
      </c>
      <c r="L28" s="176" t="str">
        <f>TEXT(SUM(L24:L27),0)</f>
        <v>10</v>
      </c>
      <c r="M28" s="168" t="str">
        <f>TEXT(SUM(M24:M27),0)</f>
        <v>14</v>
      </c>
      <c r="N28" s="169" t="str">
        <f>TEXT(SUM(N24:N27),0)</f>
        <v>0</v>
      </c>
      <c r="O28" s="166">
        <f t="shared" ref="O28:AA28" si="36">SUM(O24:O27)</f>
        <v>4</v>
      </c>
      <c r="P28" s="167">
        <f t="shared" ref="P28" si="37">COUNTIF(P24:P27,"E")</f>
        <v>1</v>
      </c>
      <c r="Q28" s="170" t="str">
        <f t="shared" ref="Q28:T28" si="38">TEXT(SUM(Q24:Q27),0)</f>
        <v>12</v>
      </c>
      <c r="R28" s="170" t="str">
        <f t="shared" si="38"/>
        <v>10</v>
      </c>
      <c r="S28" s="170" t="str">
        <f t="shared" si="38"/>
        <v>8</v>
      </c>
      <c r="T28" s="171" t="str">
        <f t="shared" si="38"/>
        <v>0</v>
      </c>
      <c r="U28" s="166">
        <f t="shared" si="36"/>
        <v>2</v>
      </c>
      <c r="V28" s="167">
        <f t="shared" ref="V28" si="39">COUNTIF(V24:V27,"E")</f>
        <v>0</v>
      </c>
      <c r="W28" s="168" t="str">
        <f t="shared" ref="W28:Z28" si="40">TEXT(SUM(W24:W27),0)</f>
        <v>12</v>
      </c>
      <c r="X28" s="168" t="str">
        <f t="shared" si="40"/>
        <v>8</v>
      </c>
      <c r="Y28" s="168" t="str">
        <f t="shared" si="40"/>
        <v>0</v>
      </c>
      <c r="Z28" s="169" t="str">
        <f t="shared" si="40"/>
        <v>0</v>
      </c>
      <c r="AA28" s="172">
        <f t="shared" si="36"/>
        <v>0</v>
      </c>
      <c r="AB28" s="167">
        <f t="shared" ref="AB28" si="41">COUNTIF(AB24:AB27,"E")</f>
        <v>0</v>
      </c>
      <c r="AC28" s="170" t="str">
        <f t="shared" ref="AC28:AF28" si="42">TEXT(SUM(AC24:AC27),0)</f>
        <v>0</v>
      </c>
      <c r="AD28" s="170" t="str">
        <f t="shared" si="42"/>
        <v>0</v>
      </c>
      <c r="AE28" s="170" t="str">
        <f t="shared" si="42"/>
        <v>0</v>
      </c>
      <c r="AF28" s="173" t="str">
        <f t="shared" si="42"/>
        <v>0</v>
      </c>
    </row>
    <row r="29" spans="1:32" s="55" customFormat="1" ht="30" customHeight="1">
      <c r="A29" s="50" t="s">
        <v>32</v>
      </c>
      <c r="B29" s="51"/>
      <c r="C29" s="51"/>
      <c r="D29" s="51"/>
      <c r="E29" s="51"/>
      <c r="F29" s="51"/>
      <c r="G29" s="51"/>
      <c r="H29" s="51"/>
      <c r="I29" s="52"/>
      <c r="J29" s="52"/>
      <c r="K29" s="52"/>
      <c r="L29" s="52"/>
      <c r="M29" s="52"/>
      <c r="N29" s="52"/>
      <c r="O29" s="52"/>
      <c r="P29" s="53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4"/>
    </row>
    <row r="30" spans="1:32" s="68" customFormat="1" ht="24.9" customHeight="1">
      <c r="A30" s="70">
        <v>8</v>
      </c>
      <c r="B30" s="177" t="s">
        <v>33</v>
      </c>
      <c r="C30" s="72">
        <f>IF(J30="E",1,0)+IF(P30="E",1,0)+IF(V30="E",1,0)+IF(AB30="E",1,0)</f>
        <v>1</v>
      </c>
      <c r="D30" s="73">
        <f>SUM(E30:H30)</f>
        <v>36</v>
      </c>
      <c r="E30" s="74">
        <f t="shared" ref="E30:H39" si="43">SUM(K30,Q30,W30,AC30)</f>
        <v>24</v>
      </c>
      <c r="F30" s="74">
        <f t="shared" si="43"/>
        <v>0</v>
      </c>
      <c r="G30" s="74">
        <f t="shared" si="43"/>
        <v>0</v>
      </c>
      <c r="H30" s="75">
        <f t="shared" si="43"/>
        <v>12</v>
      </c>
      <c r="I30" s="60">
        <v>6</v>
      </c>
      <c r="J30" s="61" t="s">
        <v>13</v>
      </c>
      <c r="K30" s="62">
        <v>24</v>
      </c>
      <c r="L30" s="62"/>
      <c r="M30" s="62"/>
      <c r="N30" s="63">
        <v>12</v>
      </c>
      <c r="O30" s="60"/>
      <c r="P30" s="61"/>
      <c r="Q30" s="64"/>
      <c r="R30" s="64"/>
      <c r="S30" s="64"/>
      <c r="T30" s="65"/>
      <c r="U30" s="60"/>
      <c r="V30" s="61"/>
      <c r="W30" s="62"/>
      <c r="X30" s="62"/>
      <c r="Y30" s="62"/>
      <c r="Z30" s="63"/>
      <c r="AA30" s="66"/>
      <c r="AB30" s="61"/>
      <c r="AC30" s="64"/>
      <c r="AD30" s="64"/>
      <c r="AE30" s="64"/>
      <c r="AF30" s="67"/>
    </row>
    <row r="31" spans="1:32" s="68" customFormat="1" ht="24.9" customHeight="1">
      <c r="A31" s="70">
        <v>9</v>
      </c>
      <c r="B31" s="177" t="s">
        <v>34</v>
      </c>
      <c r="C31" s="72">
        <f>IF(J31="E",1,0)+IF(P31="E",1,0)+IF(V31="E",1,0)+IF(AB31="E",1,0)</f>
        <v>1</v>
      </c>
      <c r="D31" s="73">
        <f>SUM(E31:H31)</f>
        <v>48</v>
      </c>
      <c r="E31" s="74">
        <f t="shared" si="43"/>
        <v>30</v>
      </c>
      <c r="F31" s="74">
        <f t="shared" si="43"/>
        <v>0</v>
      </c>
      <c r="G31" s="74">
        <f t="shared" si="43"/>
        <v>18</v>
      </c>
      <c r="H31" s="75">
        <f t="shared" si="43"/>
        <v>0</v>
      </c>
      <c r="I31" s="60">
        <f>6</f>
        <v>6</v>
      </c>
      <c r="J31" s="61" t="s">
        <v>13</v>
      </c>
      <c r="K31" s="62">
        <v>30</v>
      </c>
      <c r="L31" s="62"/>
      <c r="M31" s="62">
        <v>18</v>
      </c>
      <c r="N31" s="63"/>
      <c r="O31" s="60"/>
      <c r="P31" s="61"/>
      <c r="Q31" s="64"/>
      <c r="R31" s="64"/>
      <c r="S31" s="64"/>
      <c r="T31" s="65"/>
      <c r="U31" s="60"/>
      <c r="V31" s="61"/>
      <c r="W31" s="62"/>
      <c r="X31" s="62"/>
      <c r="Y31" s="62"/>
      <c r="Z31" s="63"/>
      <c r="AA31" s="66"/>
      <c r="AB31" s="61"/>
      <c r="AC31" s="64"/>
      <c r="AD31" s="64"/>
      <c r="AE31" s="64"/>
      <c r="AF31" s="67"/>
    </row>
    <row r="32" spans="1:32" s="68" customFormat="1" ht="24.9" customHeight="1">
      <c r="A32" s="70">
        <v>10</v>
      </c>
      <c r="B32" s="177" t="s">
        <v>35</v>
      </c>
      <c r="C32" s="72">
        <f>IF(J32="E",1,0)+IF(P32="E",1,0)+IF(V32="E",1,0)+IF(AB32="E",1,0)</f>
        <v>1</v>
      </c>
      <c r="D32" s="73">
        <f>SUM(E32:H32)</f>
        <v>22</v>
      </c>
      <c r="E32" s="74">
        <f t="shared" si="43"/>
        <v>12</v>
      </c>
      <c r="F32" s="74">
        <f t="shared" si="43"/>
        <v>0</v>
      </c>
      <c r="G32" s="74">
        <f t="shared" si="43"/>
        <v>10</v>
      </c>
      <c r="H32" s="75">
        <f t="shared" si="43"/>
        <v>0</v>
      </c>
      <c r="I32" s="60"/>
      <c r="J32" s="61"/>
      <c r="K32" s="62"/>
      <c r="L32" s="62"/>
      <c r="M32" s="62"/>
      <c r="N32" s="63"/>
      <c r="O32" s="60">
        <v>3</v>
      </c>
      <c r="P32" s="61" t="s">
        <v>13</v>
      </c>
      <c r="Q32" s="64">
        <v>12</v>
      </c>
      <c r="R32" s="64"/>
      <c r="S32" s="64">
        <v>10</v>
      </c>
      <c r="T32" s="65"/>
      <c r="U32" s="60"/>
      <c r="V32" s="61"/>
      <c r="W32" s="62"/>
      <c r="X32" s="62"/>
      <c r="Y32" s="62"/>
      <c r="Z32" s="63"/>
      <c r="AA32" s="66"/>
      <c r="AB32" s="61"/>
      <c r="AC32" s="64"/>
      <c r="AD32" s="64"/>
      <c r="AE32" s="64"/>
      <c r="AF32" s="67"/>
    </row>
    <row r="33" spans="1:32" s="68" customFormat="1" ht="24.9" customHeight="1">
      <c r="A33" s="70">
        <v>11</v>
      </c>
      <c r="B33" s="177" t="s">
        <v>36</v>
      </c>
      <c r="C33" s="72">
        <f t="shared" ref="C33:C39" si="44">IF(J33="E",1,0)+IF(P33="E",1,0)+IF(V33="E",1,0)+IF(AB33="E",1,0)</f>
        <v>0</v>
      </c>
      <c r="D33" s="73">
        <f t="shared" ref="D33:D39" si="45">SUM(E33:H33)</f>
        <v>20</v>
      </c>
      <c r="E33" s="74">
        <f t="shared" si="43"/>
        <v>12</v>
      </c>
      <c r="F33" s="74">
        <f t="shared" si="43"/>
        <v>0</v>
      </c>
      <c r="G33" s="74">
        <f t="shared" si="43"/>
        <v>8</v>
      </c>
      <c r="H33" s="75">
        <f t="shared" si="43"/>
        <v>0</v>
      </c>
      <c r="I33" s="60"/>
      <c r="J33" s="61"/>
      <c r="K33" s="62"/>
      <c r="L33" s="62"/>
      <c r="M33" s="62"/>
      <c r="N33" s="63"/>
      <c r="O33" s="60">
        <v>3</v>
      </c>
      <c r="P33" s="61"/>
      <c r="Q33" s="64">
        <v>12</v>
      </c>
      <c r="R33" s="64"/>
      <c r="S33" s="64">
        <v>8</v>
      </c>
      <c r="T33" s="65"/>
      <c r="U33" s="60"/>
      <c r="V33" s="61"/>
      <c r="W33" s="62"/>
      <c r="X33" s="62"/>
      <c r="Y33" s="62"/>
      <c r="Z33" s="63"/>
      <c r="AA33" s="66"/>
      <c r="AB33" s="61"/>
      <c r="AC33" s="64"/>
      <c r="AD33" s="64"/>
      <c r="AE33" s="64"/>
      <c r="AF33" s="67"/>
    </row>
    <row r="34" spans="1:32" s="68" customFormat="1" ht="24.9" customHeight="1">
      <c r="A34" s="70">
        <v>12</v>
      </c>
      <c r="B34" s="177" t="s">
        <v>37</v>
      </c>
      <c r="C34" s="72">
        <f t="shared" si="44"/>
        <v>0</v>
      </c>
      <c r="D34" s="57">
        <f t="shared" si="45"/>
        <v>20</v>
      </c>
      <c r="E34" s="74">
        <f t="shared" si="43"/>
        <v>10</v>
      </c>
      <c r="F34" s="74">
        <f t="shared" si="43"/>
        <v>0</v>
      </c>
      <c r="G34" s="74">
        <f t="shared" si="43"/>
        <v>10</v>
      </c>
      <c r="H34" s="75">
        <f t="shared" si="43"/>
        <v>0</v>
      </c>
      <c r="I34" s="60"/>
      <c r="J34" s="61"/>
      <c r="K34" s="62"/>
      <c r="L34" s="62"/>
      <c r="M34" s="62"/>
      <c r="N34" s="63"/>
      <c r="O34" s="60">
        <v>3</v>
      </c>
      <c r="P34" s="61"/>
      <c r="Q34" s="64">
        <v>10</v>
      </c>
      <c r="R34" s="64"/>
      <c r="S34" s="64">
        <v>10</v>
      </c>
      <c r="T34" s="65"/>
      <c r="U34" s="60"/>
      <c r="V34" s="61"/>
      <c r="W34" s="62"/>
      <c r="X34" s="62"/>
      <c r="Y34" s="62"/>
      <c r="Z34" s="63"/>
      <c r="AA34" s="66"/>
      <c r="AB34" s="61"/>
      <c r="AC34" s="64"/>
      <c r="AD34" s="64"/>
      <c r="AE34" s="64"/>
      <c r="AF34" s="67"/>
    </row>
    <row r="35" spans="1:32" s="68" customFormat="1" ht="24.9" customHeight="1">
      <c r="A35" s="70">
        <v>13</v>
      </c>
      <c r="B35" s="177" t="s">
        <v>38</v>
      </c>
      <c r="C35" s="72">
        <f t="shared" si="44"/>
        <v>0</v>
      </c>
      <c r="D35" s="73">
        <f t="shared" si="45"/>
        <v>20</v>
      </c>
      <c r="E35" s="74">
        <f t="shared" si="43"/>
        <v>10</v>
      </c>
      <c r="F35" s="74">
        <f t="shared" si="43"/>
        <v>0</v>
      </c>
      <c r="G35" s="74">
        <f t="shared" si="43"/>
        <v>0</v>
      </c>
      <c r="H35" s="75">
        <f t="shared" si="43"/>
        <v>10</v>
      </c>
      <c r="I35" s="60"/>
      <c r="J35" s="61"/>
      <c r="K35" s="62"/>
      <c r="L35" s="62"/>
      <c r="M35" s="62"/>
      <c r="N35" s="63"/>
      <c r="O35" s="60">
        <v>3</v>
      </c>
      <c r="P35" s="61"/>
      <c r="Q35" s="64">
        <v>10</v>
      </c>
      <c r="R35" s="64"/>
      <c r="S35" s="64"/>
      <c r="T35" s="65">
        <v>10</v>
      </c>
      <c r="U35" s="60"/>
      <c r="V35" s="61"/>
      <c r="W35" s="62"/>
      <c r="X35" s="62"/>
      <c r="Y35" s="62"/>
      <c r="Z35" s="63"/>
      <c r="AA35" s="66"/>
      <c r="AB35" s="61"/>
      <c r="AC35" s="64"/>
      <c r="AD35" s="64"/>
      <c r="AE35" s="64"/>
      <c r="AF35" s="67"/>
    </row>
    <row r="36" spans="1:32" s="68" customFormat="1" ht="24.9" customHeight="1">
      <c r="A36" s="70">
        <v>14</v>
      </c>
      <c r="B36" s="177" t="s">
        <v>39</v>
      </c>
      <c r="C36" s="72">
        <f t="shared" si="44"/>
        <v>1</v>
      </c>
      <c r="D36" s="73">
        <f t="shared" si="45"/>
        <v>20</v>
      </c>
      <c r="E36" s="74">
        <f t="shared" si="43"/>
        <v>12</v>
      </c>
      <c r="F36" s="74">
        <f t="shared" si="43"/>
        <v>0</v>
      </c>
      <c r="G36" s="74">
        <f t="shared" si="43"/>
        <v>0</v>
      </c>
      <c r="H36" s="75">
        <f t="shared" si="43"/>
        <v>8</v>
      </c>
      <c r="I36" s="60"/>
      <c r="J36" s="61"/>
      <c r="K36" s="62"/>
      <c r="L36" s="62"/>
      <c r="M36" s="62"/>
      <c r="N36" s="63"/>
      <c r="O36" s="60">
        <v>3</v>
      </c>
      <c r="P36" s="61" t="s">
        <v>13</v>
      </c>
      <c r="Q36" s="64">
        <v>12</v>
      </c>
      <c r="R36" s="64"/>
      <c r="S36" s="64"/>
      <c r="T36" s="65">
        <v>8</v>
      </c>
      <c r="U36" s="60"/>
      <c r="V36" s="61"/>
      <c r="W36" s="62"/>
      <c r="X36" s="62"/>
      <c r="Y36" s="62"/>
      <c r="Z36" s="63"/>
      <c r="AA36" s="66"/>
      <c r="AB36" s="61"/>
      <c r="AC36" s="64"/>
      <c r="AD36" s="64"/>
      <c r="AE36" s="64"/>
      <c r="AF36" s="67"/>
    </row>
    <row r="37" spans="1:32" s="68" customFormat="1" ht="24.9" customHeight="1">
      <c r="A37" s="70">
        <v>15</v>
      </c>
      <c r="B37" s="177" t="s">
        <v>40</v>
      </c>
      <c r="C37" s="72">
        <f t="shared" si="44"/>
        <v>0</v>
      </c>
      <c r="D37" s="73">
        <f t="shared" si="45"/>
        <v>24</v>
      </c>
      <c r="E37" s="74">
        <f t="shared" si="43"/>
        <v>0</v>
      </c>
      <c r="F37" s="74">
        <f t="shared" si="43"/>
        <v>0</v>
      </c>
      <c r="G37" s="74">
        <f t="shared" si="43"/>
        <v>12</v>
      </c>
      <c r="H37" s="75">
        <f t="shared" si="43"/>
        <v>12</v>
      </c>
      <c r="I37" s="60"/>
      <c r="J37" s="61"/>
      <c r="K37" s="62"/>
      <c r="L37" s="62"/>
      <c r="M37" s="62"/>
      <c r="N37" s="63"/>
      <c r="O37" s="60"/>
      <c r="P37" s="61"/>
      <c r="Q37" s="64"/>
      <c r="R37" s="64"/>
      <c r="S37" s="64"/>
      <c r="T37" s="65"/>
      <c r="U37" s="60">
        <v>2</v>
      </c>
      <c r="V37" s="61"/>
      <c r="W37" s="62"/>
      <c r="X37" s="62"/>
      <c r="Y37" s="62">
        <v>12</v>
      </c>
      <c r="Z37" s="63">
        <v>12</v>
      </c>
      <c r="AA37" s="66"/>
      <c r="AB37" s="61"/>
      <c r="AC37" s="64"/>
      <c r="AD37" s="64"/>
      <c r="AE37" s="64"/>
      <c r="AF37" s="67"/>
    </row>
    <row r="38" spans="1:32" s="68" customFormat="1" ht="24.9" customHeight="1">
      <c r="A38" s="70">
        <v>16</v>
      </c>
      <c r="B38" s="177" t="s">
        <v>41</v>
      </c>
      <c r="C38" s="72">
        <f t="shared" si="44"/>
        <v>1</v>
      </c>
      <c r="D38" s="73">
        <f t="shared" si="45"/>
        <v>20</v>
      </c>
      <c r="E38" s="74">
        <f t="shared" si="43"/>
        <v>12</v>
      </c>
      <c r="F38" s="74">
        <f t="shared" si="43"/>
        <v>0</v>
      </c>
      <c r="G38" s="74">
        <f t="shared" si="43"/>
        <v>8</v>
      </c>
      <c r="H38" s="75">
        <f t="shared" si="43"/>
        <v>0</v>
      </c>
      <c r="I38" s="60"/>
      <c r="J38" s="61"/>
      <c r="K38" s="62"/>
      <c r="L38" s="62"/>
      <c r="M38" s="62"/>
      <c r="N38" s="63"/>
      <c r="O38" s="60"/>
      <c r="P38" s="61"/>
      <c r="Q38" s="64"/>
      <c r="R38" s="64"/>
      <c r="S38" s="64"/>
      <c r="T38" s="65"/>
      <c r="U38" s="60">
        <v>2</v>
      </c>
      <c r="V38" s="61" t="s">
        <v>13</v>
      </c>
      <c r="W38" s="62">
        <v>12</v>
      </c>
      <c r="X38" s="62"/>
      <c r="Y38" s="62">
        <v>8</v>
      </c>
      <c r="Z38" s="63"/>
      <c r="AA38" s="66"/>
      <c r="AB38" s="61"/>
      <c r="AC38" s="64"/>
      <c r="AD38" s="64"/>
      <c r="AE38" s="64"/>
      <c r="AF38" s="67"/>
    </row>
    <row r="39" spans="1:32" s="68" customFormat="1" ht="24.9" customHeight="1">
      <c r="A39" s="70">
        <v>17</v>
      </c>
      <c r="B39" s="177" t="s">
        <v>42</v>
      </c>
      <c r="C39" s="72">
        <f t="shared" si="44"/>
        <v>0</v>
      </c>
      <c r="D39" s="73">
        <f t="shared" si="45"/>
        <v>20</v>
      </c>
      <c r="E39" s="74">
        <f t="shared" si="43"/>
        <v>12</v>
      </c>
      <c r="F39" s="74">
        <f t="shared" si="43"/>
        <v>0</v>
      </c>
      <c r="G39" s="74">
        <f t="shared" si="43"/>
        <v>8</v>
      </c>
      <c r="H39" s="75">
        <f t="shared" si="43"/>
        <v>0</v>
      </c>
      <c r="I39" s="60"/>
      <c r="J39" s="61"/>
      <c r="K39" s="62"/>
      <c r="L39" s="62"/>
      <c r="M39" s="62"/>
      <c r="N39" s="63"/>
      <c r="O39" s="60"/>
      <c r="P39" s="61"/>
      <c r="Q39" s="64"/>
      <c r="R39" s="64"/>
      <c r="S39" s="64"/>
      <c r="T39" s="65"/>
      <c r="U39" s="60">
        <v>2</v>
      </c>
      <c r="V39" s="61"/>
      <c r="W39" s="62">
        <v>12</v>
      </c>
      <c r="X39" s="62"/>
      <c r="Y39" s="62">
        <v>8</v>
      </c>
      <c r="Z39" s="63"/>
      <c r="AA39" s="66"/>
      <c r="AB39" s="61"/>
      <c r="AC39" s="64"/>
      <c r="AD39" s="64"/>
      <c r="AE39" s="64"/>
      <c r="AF39" s="67"/>
    </row>
    <row r="40" spans="1:32" s="76" customFormat="1" ht="24.9" customHeight="1" thickBot="1">
      <c r="A40" s="159"/>
      <c r="B40" s="160" t="s">
        <v>43</v>
      </c>
      <c r="C40" s="161">
        <f t="shared" ref="C40:H40" si="46">SUM(C30:C39)</f>
        <v>5</v>
      </c>
      <c r="D40" s="162">
        <f t="shared" si="46"/>
        <v>250</v>
      </c>
      <c r="E40" s="163">
        <f t="shared" si="46"/>
        <v>134</v>
      </c>
      <c r="F40" s="163">
        <f t="shared" si="46"/>
        <v>0</v>
      </c>
      <c r="G40" s="164">
        <f t="shared" si="46"/>
        <v>74</v>
      </c>
      <c r="H40" s="165">
        <f t="shared" si="46"/>
        <v>42</v>
      </c>
      <c r="I40" s="175">
        <f>SUM(I30:I39)</f>
        <v>12</v>
      </c>
      <c r="J40" s="174">
        <f>COUNTIF(J30:J39,"E")</f>
        <v>2</v>
      </c>
      <c r="K40" s="176" t="str">
        <f>TEXT(SUM(K30:K39),0)</f>
        <v>54</v>
      </c>
      <c r="L40" s="176" t="str">
        <f>TEXT(SUM(L30:L39),0)</f>
        <v>0</v>
      </c>
      <c r="M40" s="168" t="str">
        <f>TEXT(SUM(M30:M39),0)</f>
        <v>18</v>
      </c>
      <c r="N40" s="169" t="str">
        <f>TEXT(SUM(N30:N39),0)</f>
        <v>12</v>
      </c>
      <c r="O40" s="166">
        <f>SUM(O30:O39)</f>
        <v>15</v>
      </c>
      <c r="P40" s="174">
        <f>COUNTIF(P30:P39,"E")</f>
        <v>2</v>
      </c>
      <c r="Q40" s="170" t="str">
        <f>TEXT(SUM(Q30:Q39),0)</f>
        <v>56</v>
      </c>
      <c r="R40" s="170" t="str">
        <f>TEXT(SUM(R30:R39),0)</f>
        <v>0</v>
      </c>
      <c r="S40" s="170" t="str">
        <f>TEXT(SUM(S30:S39),0)</f>
        <v>28</v>
      </c>
      <c r="T40" s="171" t="str">
        <f>TEXT(SUM(T30:T39),0)</f>
        <v>18</v>
      </c>
      <c r="U40" s="166">
        <f>SUM(U30:U39)</f>
        <v>6</v>
      </c>
      <c r="V40" s="174">
        <f>COUNTIF(V30:V39,"E")</f>
        <v>1</v>
      </c>
      <c r="W40" s="168" t="str">
        <f>TEXT(SUM(W30:W39),0)</f>
        <v>24</v>
      </c>
      <c r="X40" s="168" t="str">
        <f>TEXT(SUM(X30:X39),0)</f>
        <v>0</v>
      </c>
      <c r="Y40" s="168" t="str">
        <f>TEXT(SUM(Y30:Y39),0)</f>
        <v>28</v>
      </c>
      <c r="Z40" s="169" t="str">
        <f>TEXT(SUM(Z30:Z39),0)</f>
        <v>12</v>
      </c>
      <c r="AA40" s="172">
        <f>SUM(AA30:AA39)</f>
        <v>0</v>
      </c>
      <c r="AB40" s="174">
        <f>COUNTIF(AB30:AB39,"E")</f>
        <v>0</v>
      </c>
      <c r="AC40" s="170" t="str">
        <f>TEXT(SUM(AC30:AC39),0)</f>
        <v>0</v>
      </c>
      <c r="AD40" s="170" t="str">
        <f>TEXT(SUM(AD30:AD39),0)</f>
        <v>0</v>
      </c>
      <c r="AE40" s="170" t="str">
        <f>TEXT(SUM(AE30:AE39),0)</f>
        <v>0</v>
      </c>
      <c r="AF40" s="173" t="str">
        <f>TEXT(SUM(AF30:AF39),0)</f>
        <v>0</v>
      </c>
    </row>
    <row r="41" spans="1:32" s="84" customFormat="1" ht="9.9" customHeight="1">
      <c r="A41" s="77"/>
      <c r="B41" s="78"/>
      <c r="C41" s="79"/>
      <c r="D41" s="79"/>
      <c r="E41" s="79"/>
      <c r="F41" s="79"/>
      <c r="G41" s="79"/>
      <c r="H41" s="79"/>
      <c r="I41" s="80"/>
      <c r="J41" s="80"/>
      <c r="K41" s="81"/>
      <c r="L41" s="81"/>
      <c r="M41" s="81"/>
      <c r="N41" s="81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2"/>
      <c r="AB41" s="80"/>
      <c r="AC41" s="80"/>
      <c r="AD41" s="80"/>
      <c r="AE41" s="80"/>
      <c r="AF41" s="83"/>
    </row>
    <row r="42" spans="1:32" ht="20.100000000000001" customHeight="1">
      <c r="A42" s="248" t="s">
        <v>44</v>
      </c>
      <c r="B42" s="249"/>
      <c r="C42" s="85"/>
      <c r="D42" s="86"/>
      <c r="E42" s="87" t="s">
        <v>18</v>
      </c>
      <c r="F42" s="87" t="s">
        <v>19</v>
      </c>
      <c r="G42" s="87" t="s">
        <v>20</v>
      </c>
      <c r="H42" s="88" t="s">
        <v>21</v>
      </c>
      <c r="I42" s="89"/>
      <c r="J42" s="90"/>
      <c r="K42" s="87" t="s">
        <v>18</v>
      </c>
      <c r="L42" s="87" t="s">
        <v>19</v>
      </c>
      <c r="M42" s="87" t="s">
        <v>20</v>
      </c>
      <c r="N42" s="88" t="s">
        <v>21</v>
      </c>
      <c r="O42" s="91"/>
      <c r="P42" s="90"/>
      <c r="Q42" s="87" t="s">
        <v>18</v>
      </c>
      <c r="R42" s="87" t="s">
        <v>19</v>
      </c>
      <c r="S42" s="87" t="s">
        <v>20</v>
      </c>
      <c r="T42" s="88" t="s">
        <v>21</v>
      </c>
      <c r="U42" s="89"/>
      <c r="V42" s="90"/>
      <c r="W42" s="87" t="s">
        <v>18</v>
      </c>
      <c r="X42" s="87" t="s">
        <v>19</v>
      </c>
      <c r="Y42" s="87" t="s">
        <v>20</v>
      </c>
      <c r="Z42" s="92" t="s">
        <v>21</v>
      </c>
      <c r="AA42" s="89"/>
      <c r="AB42" s="90"/>
      <c r="AC42" s="87" t="s">
        <v>18</v>
      </c>
      <c r="AD42" s="87" t="s">
        <v>19</v>
      </c>
      <c r="AE42" s="87" t="s">
        <v>20</v>
      </c>
      <c r="AF42" s="93" t="s">
        <v>21</v>
      </c>
    </row>
    <row r="43" spans="1:32" ht="45" customHeight="1" thickBot="1">
      <c r="A43" s="250"/>
      <c r="B43" s="251"/>
      <c r="C43" s="94">
        <f t="shared" ref="C43:H43" si="47">C28+C40+C22</f>
        <v>7</v>
      </c>
      <c r="D43" s="95">
        <f t="shared" si="47"/>
        <v>404</v>
      </c>
      <c r="E43" s="96">
        <f t="shared" si="47"/>
        <v>208</v>
      </c>
      <c r="F43" s="96">
        <f t="shared" si="47"/>
        <v>58</v>
      </c>
      <c r="G43" s="96">
        <f t="shared" si="47"/>
        <v>96</v>
      </c>
      <c r="H43" s="97">
        <f t="shared" si="47"/>
        <v>42</v>
      </c>
      <c r="I43" s="98">
        <f>VALUE(I22)+VALUE(I28)+VALUE(I40)</f>
        <v>22</v>
      </c>
      <c r="J43" s="99">
        <f>VALUE(J22)+VALUE(J28)+VALUE(J40)</f>
        <v>3</v>
      </c>
      <c r="K43" s="96">
        <f t="shared" ref="K43:AF43" si="48">VALUE(K22)+VALUE(K28)+VALUE(K40)</f>
        <v>92</v>
      </c>
      <c r="L43" s="96">
        <f t="shared" si="48"/>
        <v>10</v>
      </c>
      <c r="M43" s="96">
        <f t="shared" si="48"/>
        <v>32</v>
      </c>
      <c r="N43" s="97">
        <f t="shared" si="48"/>
        <v>12</v>
      </c>
      <c r="O43" s="100">
        <f t="shared" si="48"/>
        <v>22</v>
      </c>
      <c r="P43" s="99">
        <f t="shared" si="48"/>
        <v>3</v>
      </c>
      <c r="Q43" s="96">
        <f t="shared" si="48"/>
        <v>68</v>
      </c>
      <c r="R43" s="96">
        <f>VALUE(R22)+VALUE(R28)+VALUE(R40)</f>
        <v>30</v>
      </c>
      <c r="S43" s="96">
        <f t="shared" si="48"/>
        <v>36</v>
      </c>
      <c r="T43" s="97">
        <f t="shared" si="48"/>
        <v>18</v>
      </c>
      <c r="U43" s="101">
        <f t="shared" si="48"/>
        <v>11</v>
      </c>
      <c r="V43" s="99">
        <f t="shared" si="48"/>
        <v>1</v>
      </c>
      <c r="W43" s="96">
        <f t="shared" si="48"/>
        <v>48</v>
      </c>
      <c r="X43" s="96">
        <f t="shared" si="48"/>
        <v>18</v>
      </c>
      <c r="Y43" s="96">
        <f t="shared" si="48"/>
        <v>28</v>
      </c>
      <c r="Z43" s="97">
        <f t="shared" si="48"/>
        <v>12</v>
      </c>
      <c r="AA43" s="101">
        <f t="shared" si="48"/>
        <v>0</v>
      </c>
      <c r="AB43" s="99">
        <f t="shared" si="48"/>
        <v>0</v>
      </c>
      <c r="AC43" s="96">
        <f>VALUE(AC22)+VALUE(AC28)+VALUE(AC40)</f>
        <v>0</v>
      </c>
      <c r="AD43" s="96">
        <f t="shared" si="48"/>
        <v>0</v>
      </c>
      <c r="AE43" s="96">
        <f t="shared" si="48"/>
        <v>0</v>
      </c>
      <c r="AF43" s="102">
        <f t="shared" si="48"/>
        <v>0</v>
      </c>
    </row>
    <row r="44" spans="1:32" s="55" customFormat="1" ht="20.100000000000001" customHeight="1" thickBot="1">
      <c r="A44" s="103"/>
      <c r="B44" s="104"/>
      <c r="C44" s="104"/>
      <c r="D44" s="104" t="s">
        <v>45</v>
      </c>
      <c r="E44" s="104"/>
      <c r="F44" s="104"/>
      <c r="G44" s="104"/>
      <c r="H44" s="104"/>
      <c r="I44" s="104"/>
      <c r="J44" s="104"/>
      <c r="K44" s="105"/>
      <c r="L44" s="106">
        <f>VALUE(K43)+VALUE(L43)+VALUE(M43)+VALUE(N43)</f>
        <v>146</v>
      </c>
      <c r="M44" s="107"/>
      <c r="N44" s="108"/>
      <c r="O44" s="109"/>
      <c r="P44" s="104"/>
      <c r="Q44" s="105"/>
      <c r="R44" s="106">
        <f>VALUE(Q43)+VALUE(R43)+VALUE(S43)+VALUE(T43)</f>
        <v>152</v>
      </c>
      <c r="S44" s="107"/>
      <c r="T44" s="108"/>
      <c r="U44" s="109"/>
      <c r="V44" s="104"/>
      <c r="W44" s="105"/>
      <c r="X44" s="106">
        <f>VALUE(W43)+VALUE(X43)+VALUE(Y43)+VALUE(Z43)</f>
        <v>106</v>
      </c>
      <c r="Y44" s="107"/>
      <c r="Z44" s="108"/>
      <c r="AA44" s="109"/>
      <c r="AB44" s="104"/>
      <c r="AC44" s="105"/>
      <c r="AD44" s="107">
        <f>VALUE(AC43)+VALUE(AD43)+VALUE(AE43)+VALUE(AF43)</f>
        <v>0</v>
      </c>
      <c r="AE44" s="107"/>
      <c r="AF44" s="110"/>
    </row>
    <row r="45" spans="1:32" s="84" customFormat="1" ht="9.9" customHeight="1" thickBot="1">
      <c r="A45" s="111"/>
      <c r="B45" s="112"/>
      <c r="C45" s="113"/>
      <c r="D45" s="113"/>
      <c r="E45" s="113"/>
      <c r="F45" s="113"/>
      <c r="G45" s="113"/>
      <c r="H45" s="113"/>
      <c r="I45" s="114"/>
      <c r="J45" s="114"/>
      <c r="K45" s="115"/>
      <c r="L45" s="115"/>
      <c r="M45" s="115"/>
      <c r="N45" s="115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80"/>
      <c r="AA45" s="116"/>
      <c r="AF45" s="117"/>
    </row>
    <row r="46" spans="1:32" s="55" customFormat="1" ht="30" customHeight="1">
      <c r="A46" s="118" t="s">
        <v>46</v>
      </c>
      <c r="B46" s="51"/>
      <c r="C46" s="51"/>
      <c r="D46" s="51"/>
      <c r="E46" s="51"/>
      <c r="F46" s="51"/>
      <c r="G46" s="51"/>
      <c r="H46" s="51"/>
      <c r="I46" s="52"/>
      <c r="J46" s="52"/>
      <c r="K46" s="52"/>
      <c r="L46" s="52"/>
      <c r="M46" s="52"/>
      <c r="N46" s="52"/>
      <c r="O46" s="52"/>
      <c r="P46" s="53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4"/>
    </row>
    <row r="47" spans="1:32" s="68" customFormat="1" ht="24.9" customHeight="1">
      <c r="A47" s="70">
        <v>21</v>
      </c>
      <c r="B47" s="177" t="s">
        <v>47</v>
      </c>
      <c r="C47" s="72">
        <f t="shared" ref="C47:C60" si="49">IF(J47="E",1,0)+IF(P47="E",1,0)+IF(V47="E",1,0)+IF(AB47="E",1,0)</f>
        <v>0</v>
      </c>
      <c r="D47" s="73">
        <f t="shared" ref="D47" si="50">SUM(E47:H47)</f>
        <v>20</v>
      </c>
      <c r="E47" s="74">
        <f t="shared" ref="E47:H47" si="51">SUM(K47,Q47,W47,AC47)</f>
        <v>0</v>
      </c>
      <c r="F47" s="74">
        <f t="shared" si="51"/>
        <v>0</v>
      </c>
      <c r="G47" s="74">
        <f t="shared" si="51"/>
        <v>0</v>
      </c>
      <c r="H47" s="75">
        <f t="shared" si="51"/>
        <v>20</v>
      </c>
      <c r="I47" s="60"/>
      <c r="J47" s="61"/>
      <c r="K47" s="62"/>
      <c r="L47" s="62"/>
      <c r="M47" s="62"/>
      <c r="N47" s="63"/>
      <c r="O47" s="60"/>
      <c r="P47" s="61"/>
      <c r="Q47" s="64"/>
      <c r="R47" s="64"/>
      <c r="S47" s="64"/>
      <c r="T47" s="65"/>
      <c r="U47" s="60">
        <v>4</v>
      </c>
      <c r="V47" s="61"/>
      <c r="W47" s="62"/>
      <c r="X47" s="62"/>
      <c r="Y47" s="62"/>
      <c r="Z47" s="63">
        <v>20</v>
      </c>
      <c r="AA47" s="66"/>
      <c r="AB47" s="61"/>
      <c r="AC47" s="64"/>
      <c r="AD47" s="64"/>
      <c r="AE47" s="64"/>
      <c r="AF47" s="67"/>
    </row>
    <row r="48" spans="1:32" s="68" customFormat="1" ht="24.9" customHeight="1">
      <c r="A48" s="70">
        <v>22</v>
      </c>
      <c r="B48" s="177" t="s">
        <v>48</v>
      </c>
      <c r="C48" s="72">
        <f t="shared" si="49"/>
        <v>0</v>
      </c>
      <c r="D48" s="73">
        <f t="shared" ref="D48:D60" si="52">SUM(E48:H48)</f>
        <v>24</v>
      </c>
      <c r="E48" s="74">
        <f t="shared" ref="E48:E60" si="53">SUM(K48,Q48,W48,AC48)</f>
        <v>0</v>
      </c>
      <c r="F48" s="74">
        <f t="shared" ref="F48:F60" si="54">SUM(L48,R48,X48,AD48)</f>
        <v>0</v>
      </c>
      <c r="G48" s="74">
        <f t="shared" ref="G48:G60" si="55">SUM(M48,S48,Y48,AE48)</f>
        <v>0</v>
      </c>
      <c r="H48" s="75">
        <f t="shared" ref="H48:H60" si="56">SUM(N48,T48,Z48,AF48)</f>
        <v>24</v>
      </c>
      <c r="I48" s="60"/>
      <c r="J48" s="61"/>
      <c r="K48" s="62"/>
      <c r="L48" s="62"/>
      <c r="M48" s="62"/>
      <c r="N48" s="63"/>
      <c r="O48" s="60"/>
      <c r="P48" s="61"/>
      <c r="Q48" s="64"/>
      <c r="R48" s="64"/>
      <c r="S48" s="64"/>
      <c r="T48" s="65"/>
      <c r="U48" s="60">
        <v>4</v>
      </c>
      <c r="V48" s="61"/>
      <c r="W48" s="62"/>
      <c r="X48" s="62"/>
      <c r="Y48" s="62"/>
      <c r="Z48" s="63">
        <v>8</v>
      </c>
      <c r="AA48" s="66">
        <v>3</v>
      </c>
      <c r="AB48" s="61"/>
      <c r="AC48" s="64"/>
      <c r="AD48" s="64"/>
      <c r="AE48" s="64"/>
      <c r="AF48" s="67">
        <v>16</v>
      </c>
    </row>
    <row r="49" spans="1:32" s="68" customFormat="1" ht="24.9" customHeight="1">
      <c r="A49" s="70">
        <v>23</v>
      </c>
      <c r="B49" s="177" t="s">
        <v>49</v>
      </c>
      <c r="C49" s="72">
        <f t="shared" si="49"/>
        <v>0</v>
      </c>
      <c r="D49" s="73">
        <f t="shared" si="52"/>
        <v>0</v>
      </c>
      <c r="E49" s="74">
        <f t="shared" si="53"/>
        <v>0</v>
      </c>
      <c r="F49" s="74">
        <f t="shared" si="54"/>
        <v>0</v>
      </c>
      <c r="G49" s="74">
        <f t="shared" si="55"/>
        <v>0</v>
      </c>
      <c r="H49" s="75">
        <f t="shared" si="56"/>
        <v>0</v>
      </c>
      <c r="I49" s="60"/>
      <c r="J49" s="61"/>
      <c r="K49" s="62"/>
      <c r="L49" s="62"/>
      <c r="M49" s="62"/>
      <c r="N49" s="63"/>
      <c r="O49" s="60"/>
      <c r="P49" s="61"/>
      <c r="Q49" s="64"/>
      <c r="R49" s="64"/>
      <c r="S49" s="64"/>
      <c r="T49" s="65"/>
      <c r="U49" s="60"/>
      <c r="V49" s="61"/>
      <c r="W49" s="62"/>
      <c r="X49" s="62"/>
      <c r="Y49" s="62"/>
      <c r="Z49" s="63"/>
      <c r="AA49" s="66">
        <v>9</v>
      </c>
      <c r="AB49" s="61"/>
      <c r="AC49" s="64"/>
      <c r="AD49" s="64"/>
      <c r="AE49" s="64"/>
      <c r="AF49" s="67"/>
    </row>
    <row r="50" spans="1:32" s="68" customFormat="1" ht="24.9" customHeight="1">
      <c r="A50" s="70">
        <v>24</v>
      </c>
      <c r="B50" s="177" t="s">
        <v>50</v>
      </c>
      <c r="C50" s="72">
        <f t="shared" si="49"/>
        <v>1</v>
      </c>
      <c r="D50" s="73">
        <f t="shared" si="52"/>
        <v>20</v>
      </c>
      <c r="E50" s="74">
        <f t="shared" si="53"/>
        <v>10</v>
      </c>
      <c r="F50" s="74">
        <f t="shared" si="54"/>
        <v>0</v>
      </c>
      <c r="G50" s="74">
        <f t="shared" si="55"/>
        <v>0</v>
      </c>
      <c r="H50" s="75">
        <f t="shared" si="56"/>
        <v>10</v>
      </c>
      <c r="I50" s="60"/>
      <c r="J50" s="61"/>
      <c r="K50" s="62"/>
      <c r="L50" s="62"/>
      <c r="M50" s="62"/>
      <c r="N50" s="63"/>
      <c r="O50" s="60"/>
      <c r="P50" s="61"/>
      <c r="Q50" s="64"/>
      <c r="R50" s="64"/>
      <c r="S50" s="64"/>
      <c r="T50" s="65"/>
      <c r="U50" s="60">
        <f>3</f>
        <v>3</v>
      </c>
      <c r="V50" s="61" t="s">
        <v>13</v>
      </c>
      <c r="W50" s="62">
        <v>10</v>
      </c>
      <c r="X50" s="62"/>
      <c r="Y50" s="62"/>
      <c r="Z50" s="63">
        <v>10</v>
      </c>
      <c r="AA50" s="66"/>
      <c r="AB50" s="61"/>
      <c r="AC50" s="64"/>
      <c r="AD50" s="64"/>
      <c r="AE50" s="64"/>
      <c r="AF50" s="67"/>
    </row>
    <row r="51" spans="1:32" s="68" customFormat="1" ht="24.9" customHeight="1">
      <c r="A51" s="70">
        <v>25</v>
      </c>
      <c r="B51" s="177" t="s">
        <v>51</v>
      </c>
      <c r="C51" s="72">
        <f t="shared" si="49"/>
        <v>1</v>
      </c>
      <c r="D51" s="73">
        <f t="shared" si="52"/>
        <v>20</v>
      </c>
      <c r="E51" s="74">
        <f t="shared" si="53"/>
        <v>10</v>
      </c>
      <c r="F51" s="74">
        <f t="shared" si="54"/>
        <v>0</v>
      </c>
      <c r="G51" s="74">
        <f t="shared" si="55"/>
        <v>10</v>
      </c>
      <c r="H51" s="75">
        <f t="shared" si="56"/>
        <v>0</v>
      </c>
      <c r="I51" s="60"/>
      <c r="J51" s="61"/>
      <c r="K51" s="62"/>
      <c r="L51" s="62"/>
      <c r="M51" s="62"/>
      <c r="N51" s="63"/>
      <c r="O51" s="60"/>
      <c r="P51" s="61"/>
      <c r="Q51" s="64"/>
      <c r="R51" s="64"/>
      <c r="S51" s="64"/>
      <c r="T51" s="65"/>
      <c r="U51" s="60"/>
      <c r="V51" s="61"/>
      <c r="W51" s="62"/>
      <c r="X51" s="62"/>
      <c r="Y51" s="62"/>
      <c r="Z51" s="63"/>
      <c r="AA51" s="66">
        <v>2</v>
      </c>
      <c r="AB51" s="61" t="s">
        <v>13</v>
      </c>
      <c r="AC51" s="64">
        <v>10</v>
      </c>
      <c r="AD51" s="64"/>
      <c r="AE51" s="64">
        <v>10</v>
      </c>
      <c r="AF51" s="67"/>
    </row>
    <row r="52" spans="1:32" s="68" customFormat="1" ht="24.9" customHeight="1">
      <c r="A52" s="70">
        <v>26</v>
      </c>
      <c r="B52" s="177" t="s">
        <v>52</v>
      </c>
      <c r="C52" s="72">
        <f t="shared" si="49"/>
        <v>0</v>
      </c>
      <c r="D52" s="73">
        <f t="shared" si="52"/>
        <v>20</v>
      </c>
      <c r="E52" s="74">
        <f t="shared" si="53"/>
        <v>0</v>
      </c>
      <c r="F52" s="74">
        <f t="shared" si="54"/>
        <v>0</v>
      </c>
      <c r="G52" s="74">
        <f t="shared" si="55"/>
        <v>10</v>
      </c>
      <c r="H52" s="75">
        <f t="shared" si="56"/>
        <v>10</v>
      </c>
      <c r="I52" s="60"/>
      <c r="J52" s="61"/>
      <c r="K52" s="62"/>
      <c r="L52" s="62"/>
      <c r="M52" s="62"/>
      <c r="N52" s="63"/>
      <c r="O52" s="60"/>
      <c r="P52" s="61"/>
      <c r="Q52" s="64"/>
      <c r="R52" s="64"/>
      <c r="S52" s="64"/>
      <c r="T52" s="65"/>
      <c r="U52" s="60"/>
      <c r="V52" s="61"/>
      <c r="W52" s="62"/>
      <c r="X52" s="62"/>
      <c r="Y52" s="62"/>
      <c r="Z52" s="63"/>
      <c r="AA52" s="66">
        <v>2</v>
      </c>
      <c r="AB52" s="61"/>
      <c r="AC52" s="64"/>
      <c r="AD52" s="64"/>
      <c r="AE52" s="64">
        <v>10</v>
      </c>
      <c r="AF52" s="67">
        <v>10</v>
      </c>
    </row>
    <row r="53" spans="1:32" s="68" customFormat="1" ht="24.9" customHeight="1">
      <c r="A53" s="70">
        <v>27</v>
      </c>
      <c r="B53" s="177" t="s">
        <v>53</v>
      </c>
      <c r="C53" s="72">
        <f t="shared" si="49"/>
        <v>1</v>
      </c>
      <c r="D53" s="73">
        <f t="shared" si="52"/>
        <v>20</v>
      </c>
      <c r="E53" s="74">
        <f t="shared" si="53"/>
        <v>10</v>
      </c>
      <c r="F53" s="74">
        <f t="shared" si="54"/>
        <v>0</v>
      </c>
      <c r="G53" s="74">
        <f t="shared" si="55"/>
        <v>10</v>
      </c>
      <c r="H53" s="75">
        <f t="shared" si="56"/>
        <v>0</v>
      </c>
      <c r="I53" s="60"/>
      <c r="J53" s="61"/>
      <c r="K53" s="62"/>
      <c r="L53" s="62"/>
      <c r="M53" s="62"/>
      <c r="N53" s="63"/>
      <c r="O53" s="60"/>
      <c r="P53" s="61"/>
      <c r="Q53" s="64"/>
      <c r="R53" s="64"/>
      <c r="S53" s="64"/>
      <c r="T53" s="65"/>
      <c r="U53" s="60"/>
      <c r="V53" s="61"/>
      <c r="W53" s="62"/>
      <c r="X53" s="62"/>
      <c r="Y53" s="62"/>
      <c r="Z53" s="63"/>
      <c r="AA53" s="66">
        <v>3</v>
      </c>
      <c r="AB53" s="61" t="s">
        <v>13</v>
      </c>
      <c r="AC53" s="64">
        <v>10</v>
      </c>
      <c r="AD53" s="64"/>
      <c r="AE53" s="64">
        <v>10</v>
      </c>
      <c r="AF53" s="67"/>
    </row>
    <row r="54" spans="1:32" s="68" customFormat="1" ht="24.9" customHeight="1">
      <c r="A54" s="70">
        <v>28</v>
      </c>
      <c r="B54" s="177" t="s">
        <v>54</v>
      </c>
      <c r="C54" s="72">
        <f t="shared" si="49"/>
        <v>0</v>
      </c>
      <c r="D54" s="73">
        <f t="shared" si="52"/>
        <v>10</v>
      </c>
      <c r="E54" s="74">
        <f t="shared" si="53"/>
        <v>0</v>
      </c>
      <c r="F54" s="74">
        <f t="shared" si="54"/>
        <v>0</v>
      </c>
      <c r="G54" s="74">
        <f t="shared" si="55"/>
        <v>0</v>
      </c>
      <c r="H54" s="75">
        <f t="shared" si="56"/>
        <v>10</v>
      </c>
      <c r="I54" s="60"/>
      <c r="J54" s="61"/>
      <c r="K54" s="62"/>
      <c r="L54" s="62"/>
      <c r="M54" s="62"/>
      <c r="N54" s="63"/>
      <c r="O54" s="60"/>
      <c r="P54" s="61"/>
      <c r="Q54" s="64"/>
      <c r="R54" s="64"/>
      <c r="S54" s="64"/>
      <c r="T54" s="65"/>
      <c r="U54" s="60"/>
      <c r="V54" s="61"/>
      <c r="W54" s="62"/>
      <c r="X54" s="62"/>
      <c r="Y54" s="62"/>
      <c r="Z54" s="63"/>
      <c r="AA54" s="66">
        <v>1</v>
      </c>
      <c r="AB54" s="61"/>
      <c r="AC54" s="64"/>
      <c r="AD54" s="64"/>
      <c r="AE54" s="64"/>
      <c r="AF54" s="67">
        <v>10</v>
      </c>
    </row>
    <row r="55" spans="1:32" s="68" customFormat="1" ht="24.9" customHeight="1">
      <c r="A55" s="191" t="s">
        <v>98</v>
      </c>
      <c r="B55" s="192" t="s">
        <v>99</v>
      </c>
      <c r="C55" s="72">
        <f t="shared" si="49"/>
        <v>0</v>
      </c>
      <c r="D55" s="73">
        <f t="shared" si="52"/>
        <v>32</v>
      </c>
      <c r="E55" s="74">
        <f t="shared" si="53"/>
        <v>16</v>
      </c>
      <c r="F55" s="74">
        <f t="shared" si="54"/>
        <v>0</v>
      </c>
      <c r="G55" s="74">
        <f t="shared" si="55"/>
        <v>16</v>
      </c>
      <c r="H55" s="75">
        <f t="shared" si="56"/>
        <v>0</v>
      </c>
      <c r="I55" s="60"/>
      <c r="J55" s="61"/>
      <c r="K55" s="62"/>
      <c r="L55" s="62"/>
      <c r="M55" s="62"/>
      <c r="N55" s="63"/>
      <c r="O55" s="60"/>
      <c r="P55" s="61"/>
      <c r="Q55" s="64"/>
      <c r="R55" s="64"/>
      <c r="S55" s="64"/>
      <c r="T55" s="65"/>
      <c r="U55" s="60"/>
      <c r="V55" s="61"/>
      <c r="W55" s="62"/>
      <c r="X55" s="62"/>
      <c r="Y55" s="62"/>
      <c r="Z55" s="182"/>
      <c r="AA55" s="60">
        <v>4</v>
      </c>
      <c r="AB55" s="61"/>
      <c r="AC55" s="64">
        <v>16</v>
      </c>
      <c r="AD55" s="64"/>
      <c r="AE55" s="64">
        <v>16</v>
      </c>
      <c r="AF55" s="67"/>
    </row>
    <row r="56" spans="1:32" s="68" customFormat="1" ht="24.9" customHeight="1">
      <c r="A56" s="184"/>
      <c r="B56" s="193" t="s">
        <v>100</v>
      </c>
      <c r="C56" s="72">
        <f t="shared" si="49"/>
        <v>0</v>
      </c>
      <c r="D56" s="73">
        <f t="shared" si="52"/>
        <v>0</v>
      </c>
      <c r="E56" s="74">
        <f t="shared" si="53"/>
        <v>0</v>
      </c>
      <c r="F56" s="74">
        <f t="shared" si="54"/>
        <v>0</v>
      </c>
      <c r="G56" s="74">
        <f t="shared" si="55"/>
        <v>0</v>
      </c>
      <c r="H56" s="75">
        <f t="shared" si="56"/>
        <v>0</v>
      </c>
      <c r="I56" s="66"/>
      <c r="J56" s="61"/>
      <c r="K56" s="178"/>
      <c r="L56" s="178"/>
      <c r="M56" s="178"/>
      <c r="N56" s="179"/>
      <c r="O56" s="60"/>
      <c r="P56" s="61"/>
      <c r="Q56" s="180"/>
      <c r="R56" s="64"/>
      <c r="S56" s="64"/>
      <c r="T56" s="181"/>
      <c r="U56" s="60"/>
      <c r="V56" s="61"/>
      <c r="W56" s="178"/>
      <c r="X56" s="62"/>
      <c r="Y56" s="62"/>
      <c r="Z56" s="182"/>
      <c r="AA56" s="60"/>
      <c r="AB56" s="61"/>
      <c r="AC56" s="185" t="s">
        <v>104</v>
      </c>
      <c r="AD56" s="186"/>
      <c r="AE56" s="187" t="s">
        <v>104</v>
      </c>
      <c r="AF56" s="188"/>
    </row>
    <row r="57" spans="1:32" s="68" customFormat="1" ht="24.9" customHeight="1">
      <c r="A57" s="184"/>
      <c r="B57" s="193" t="s">
        <v>101</v>
      </c>
      <c r="C57" s="72">
        <f t="shared" si="49"/>
        <v>0</v>
      </c>
      <c r="D57" s="73">
        <f t="shared" si="52"/>
        <v>0</v>
      </c>
      <c r="E57" s="74">
        <f t="shared" si="53"/>
        <v>0</v>
      </c>
      <c r="F57" s="74">
        <f t="shared" si="54"/>
        <v>0</v>
      </c>
      <c r="G57" s="74">
        <f t="shared" si="55"/>
        <v>0</v>
      </c>
      <c r="H57" s="75">
        <f t="shared" si="56"/>
        <v>0</v>
      </c>
      <c r="I57" s="66"/>
      <c r="J57" s="61"/>
      <c r="K57" s="178"/>
      <c r="L57" s="178"/>
      <c r="M57" s="178"/>
      <c r="N57" s="179"/>
      <c r="O57" s="60"/>
      <c r="P57" s="61"/>
      <c r="Q57" s="180"/>
      <c r="R57" s="64"/>
      <c r="S57" s="64"/>
      <c r="T57" s="181"/>
      <c r="U57" s="60"/>
      <c r="V57" s="61"/>
      <c r="W57" s="178"/>
      <c r="X57" s="62"/>
      <c r="Y57" s="62"/>
      <c r="Z57" s="182"/>
      <c r="AA57" s="60"/>
      <c r="AB57" s="61"/>
      <c r="AC57" s="185" t="s">
        <v>104</v>
      </c>
      <c r="AD57" s="186"/>
      <c r="AE57" s="187" t="s">
        <v>104</v>
      </c>
      <c r="AF57" s="188"/>
    </row>
    <row r="58" spans="1:32" s="68" customFormat="1" ht="24.9" customHeight="1">
      <c r="A58" s="184"/>
      <c r="B58" s="193" t="s">
        <v>79</v>
      </c>
      <c r="C58" s="72">
        <f t="shared" si="49"/>
        <v>0</v>
      </c>
      <c r="D58" s="73">
        <f t="shared" si="52"/>
        <v>0</v>
      </c>
      <c r="E58" s="74">
        <f t="shared" si="53"/>
        <v>0</v>
      </c>
      <c r="F58" s="74">
        <f t="shared" si="54"/>
        <v>0</v>
      </c>
      <c r="G58" s="74">
        <f t="shared" si="55"/>
        <v>0</v>
      </c>
      <c r="H58" s="75">
        <f t="shared" si="56"/>
        <v>0</v>
      </c>
      <c r="I58" s="66"/>
      <c r="J58" s="61"/>
      <c r="K58" s="178"/>
      <c r="L58" s="178"/>
      <c r="M58" s="178"/>
      <c r="N58" s="179"/>
      <c r="O58" s="60"/>
      <c r="P58" s="61"/>
      <c r="Q58" s="180"/>
      <c r="R58" s="64"/>
      <c r="S58" s="64"/>
      <c r="T58" s="181"/>
      <c r="U58" s="60"/>
      <c r="V58" s="61"/>
      <c r="W58" s="178"/>
      <c r="X58" s="62"/>
      <c r="Y58" s="62"/>
      <c r="Z58" s="182"/>
      <c r="AA58" s="60"/>
      <c r="AB58" s="61"/>
      <c r="AC58" s="185" t="s">
        <v>104</v>
      </c>
      <c r="AD58" s="186"/>
      <c r="AE58" s="187" t="s">
        <v>104</v>
      </c>
      <c r="AF58" s="188"/>
    </row>
    <row r="59" spans="1:32" s="68" customFormat="1" ht="24.9" customHeight="1">
      <c r="A59" s="184"/>
      <c r="B59" s="193" t="s">
        <v>102</v>
      </c>
      <c r="C59" s="72">
        <f t="shared" si="49"/>
        <v>0</v>
      </c>
      <c r="D59" s="73">
        <f t="shared" si="52"/>
        <v>0</v>
      </c>
      <c r="E59" s="74">
        <f t="shared" si="53"/>
        <v>0</v>
      </c>
      <c r="F59" s="74">
        <f t="shared" si="54"/>
        <v>0</v>
      </c>
      <c r="G59" s="74">
        <f t="shared" si="55"/>
        <v>0</v>
      </c>
      <c r="H59" s="75">
        <f t="shared" si="56"/>
        <v>0</v>
      </c>
      <c r="I59" s="66"/>
      <c r="J59" s="61"/>
      <c r="K59" s="178"/>
      <c r="L59" s="178"/>
      <c r="M59" s="178"/>
      <c r="N59" s="179"/>
      <c r="O59" s="60"/>
      <c r="P59" s="61"/>
      <c r="Q59" s="180"/>
      <c r="R59" s="64"/>
      <c r="S59" s="64"/>
      <c r="T59" s="181"/>
      <c r="U59" s="60"/>
      <c r="V59" s="61"/>
      <c r="W59" s="178"/>
      <c r="X59" s="62"/>
      <c r="Y59" s="62"/>
      <c r="Z59" s="182"/>
      <c r="AA59" s="60"/>
      <c r="AB59" s="61"/>
      <c r="AC59" s="189"/>
      <c r="AD59" s="187" t="s">
        <v>104</v>
      </c>
      <c r="AE59" s="186"/>
      <c r="AF59" s="190" t="s">
        <v>104</v>
      </c>
    </row>
    <row r="60" spans="1:32" s="68" customFormat="1" ht="24.9" customHeight="1">
      <c r="A60" s="183"/>
      <c r="B60" s="194" t="s">
        <v>103</v>
      </c>
      <c r="C60" s="72">
        <f t="shared" si="49"/>
        <v>0</v>
      </c>
      <c r="D60" s="73">
        <f t="shared" si="52"/>
        <v>0</v>
      </c>
      <c r="E60" s="74">
        <f t="shared" si="53"/>
        <v>0</v>
      </c>
      <c r="F60" s="74">
        <f t="shared" si="54"/>
        <v>0</v>
      </c>
      <c r="G60" s="74">
        <f t="shared" si="55"/>
        <v>0</v>
      </c>
      <c r="H60" s="75">
        <f t="shared" si="56"/>
        <v>0</v>
      </c>
      <c r="I60" s="66"/>
      <c r="J60" s="61"/>
      <c r="K60" s="178"/>
      <c r="L60" s="178"/>
      <c r="M60" s="178"/>
      <c r="N60" s="179"/>
      <c r="O60" s="60"/>
      <c r="P60" s="61"/>
      <c r="Q60" s="180"/>
      <c r="R60" s="64"/>
      <c r="S60" s="64"/>
      <c r="T60" s="181"/>
      <c r="U60" s="60"/>
      <c r="V60" s="61"/>
      <c r="W60" s="178"/>
      <c r="X60" s="62"/>
      <c r="Y60" s="62"/>
      <c r="Z60" s="182"/>
      <c r="AA60" s="60"/>
      <c r="AB60" s="61"/>
      <c r="AC60" s="185" t="s">
        <v>104</v>
      </c>
      <c r="AD60" s="186"/>
      <c r="AE60" s="187" t="s">
        <v>104</v>
      </c>
      <c r="AF60" s="188"/>
    </row>
    <row r="61" spans="1:32" s="76" customFormat="1" ht="24.9" customHeight="1" thickBot="1">
      <c r="A61" s="159"/>
      <c r="B61" s="160" t="s">
        <v>55</v>
      </c>
      <c r="C61" s="161">
        <f>SUM(C47:C60)</f>
        <v>3</v>
      </c>
      <c r="D61" s="162">
        <f t="shared" ref="D61:H61" si="57">SUM(D47:D60)</f>
        <v>166</v>
      </c>
      <c r="E61" s="163">
        <f t="shared" si="57"/>
        <v>46</v>
      </c>
      <c r="F61" s="163">
        <f t="shared" si="57"/>
        <v>0</v>
      </c>
      <c r="G61" s="164">
        <f t="shared" si="57"/>
        <v>46</v>
      </c>
      <c r="H61" s="165">
        <f t="shared" si="57"/>
        <v>74</v>
      </c>
      <c r="I61" s="175">
        <f>SUM(I47:I60)</f>
        <v>0</v>
      </c>
      <c r="J61" s="174">
        <f>COUNTIF(J47:J60,"E")</f>
        <v>0</v>
      </c>
      <c r="K61" s="176" t="str">
        <f>TEXT(SUM(K47:K60),0)</f>
        <v>0</v>
      </c>
      <c r="L61" s="176" t="str">
        <f t="shared" ref="L61:N61" si="58">TEXT(SUM(L47:L60),0)</f>
        <v>0</v>
      </c>
      <c r="M61" s="168" t="str">
        <f t="shared" si="58"/>
        <v>0</v>
      </c>
      <c r="N61" s="169" t="str">
        <f t="shared" si="58"/>
        <v>0</v>
      </c>
      <c r="O61" s="166">
        <f t="shared" ref="O61" si="59">SUM(O47:O60)</f>
        <v>0</v>
      </c>
      <c r="P61" s="174">
        <f t="shared" ref="P61" si="60">COUNTIF(P47:P60,"E")</f>
        <v>0</v>
      </c>
      <c r="Q61" s="170" t="str">
        <f t="shared" ref="Q61" si="61">TEXT(SUM(Q47:Q60),0)</f>
        <v>0</v>
      </c>
      <c r="R61" s="170" t="str">
        <f t="shared" ref="R61" si="62">TEXT(SUM(R47:R60),0)</f>
        <v>0</v>
      </c>
      <c r="S61" s="170" t="str">
        <f t="shared" ref="S61" si="63">TEXT(SUM(S47:S60),0)</f>
        <v>0</v>
      </c>
      <c r="T61" s="171" t="str">
        <f t="shared" ref="T61" si="64">TEXT(SUM(T47:T60),0)</f>
        <v>0</v>
      </c>
      <c r="U61" s="166">
        <f t="shared" ref="U61" si="65">SUM(U47:U60)</f>
        <v>11</v>
      </c>
      <c r="V61" s="174">
        <f t="shared" ref="V61" si="66">COUNTIF(V47:V60,"E")</f>
        <v>1</v>
      </c>
      <c r="W61" s="168" t="str">
        <f t="shared" ref="W61" si="67">TEXT(SUM(W47:W60),0)</f>
        <v>10</v>
      </c>
      <c r="X61" s="168" t="str">
        <f t="shared" ref="X61" si="68">TEXT(SUM(X47:X60),0)</f>
        <v>0</v>
      </c>
      <c r="Y61" s="168" t="str">
        <f t="shared" ref="Y61" si="69">TEXT(SUM(Y47:Y60),0)</f>
        <v>0</v>
      </c>
      <c r="Z61" s="169" t="str">
        <f t="shared" ref="Z61" si="70">TEXT(SUM(Z47:Z60),0)</f>
        <v>38</v>
      </c>
      <c r="AA61" s="172">
        <f t="shared" ref="AA61" si="71">SUM(AA47:AA60)</f>
        <v>24</v>
      </c>
      <c r="AB61" s="174">
        <f t="shared" ref="AB61" si="72">COUNTIF(AB47:AB60,"E")</f>
        <v>2</v>
      </c>
      <c r="AC61" s="170" t="str">
        <f t="shared" ref="AC61" si="73">TEXT(SUM(AC47:AC60),0)</f>
        <v>36</v>
      </c>
      <c r="AD61" s="170" t="str">
        <f t="shared" ref="AD61" si="74">TEXT(SUM(AD47:AD60),0)</f>
        <v>0</v>
      </c>
      <c r="AE61" s="170" t="str">
        <f t="shared" ref="AE61" si="75">TEXT(SUM(AE47:AE60),0)</f>
        <v>46</v>
      </c>
      <c r="AF61" s="173" t="str">
        <f t="shared" ref="AF61" si="76">TEXT(SUM(AF47:AF60),0)</f>
        <v>36</v>
      </c>
    </row>
    <row r="62" spans="1:32" s="7" customFormat="1" ht="9.9" customHeight="1">
      <c r="A62" s="77"/>
      <c r="B62" s="78"/>
      <c r="C62" s="79"/>
      <c r="D62" s="79"/>
      <c r="E62" s="79"/>
      <c r="F62" s="79"/>
      <c r="G62" s="79"/>
      <c r="H62" s="79"/>
      <c r="I62" s="80"/>
      <c r="J62" s="80"/>
      <c r="K62" s="81"/>
      <c r="L62" s="81"/>
      <c r="M62" s="81"/>
      <c r="N62" s="81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2"/>
      <c r="AB62" s="78"/>
      <c r="AC62" s="80"/>
      <c r="AD62" s="79"/>
      <c r="AE62" s="79"/>
      <c r="AF62" s="119"/>
    </row>
    <row r="63" spans="1:32" ht="20.100000000000001" customHeight="1">
      <c r="A63" s="228" t="s">
        <v>56</v>
      </c>
      <c r="B63" s="229"/>
      <c r="C63" s="85"/>
      <c r="D63" s="86"/>
      <c r="E63" s="87" t="s">
        <v>18</v>
      </c>
      <c r="F63" s="87" t="s">
        <v>19</v>
      </c>
      <c r="G63" s="87" t="s">
        <v>20</v>
      </c>
      <c r="H63" s="88" t="s">
        <v>21</v>
      </c>
      <c r="I63" s="89"/>
      <c r="J63" s="90"/>
      <c r="K63" s="87" t="s">
        <v>18</v>
      </c>
      <c r="L63" s="87" t="s">
        <v>19</v>
      </c>
      <c r="M63" s="87" t="s">
        <v>20</v>
      </c>
      <c r="N63" s="88" t="s">
        <v>21</v>
      </c>
      <c r="O63" s="91"/>
      <c r="P63" s="90"/>
      <c r="Q63" s="87" t="s">
        <v>18</v>
      </c>
      <c r="R63" s="87" t="s">
        <v>19</v>
      </c>
      <c r="S63" s="87" t="s">
        <v>20</v>
      </c>
      <c r="T63" s="88" t="s">
        <v>21</v>
      </c>
      <c r="U63" s="89"/>
      <c r="V63" s="90"/>
      <c r="W63" s="87" t="s">
        <v>18</v>
      </c>
      <c r="X63" s="87" t="s">
        <v>19</v>
      </c>
      <c r="Y63" s="87" t="s">
        <v>20</v>
      </c>
      <c r="Z63" s="92" t="s">
        <v>21</v>
      </c>
      <c r="AA63" s="89"/>
      <c r="AB63" s="90"/>
      <c r="AC63" s="87" t="s">
        <v>18</v>
      </c>
      <c r="AD63" s="87" t="s">
        <v>19</v>
      </c>
      <c r="AE63" s="87" t="s">
        <v>20</v>
      </c>
      <c r="AF63" s="93" t="s">
        <v>21</v>
      </c>
    </row>
    <row r="64" spans="1:32" ht="45" customHeight="1" thickBot="1">
      <c r="A64" s="230"/>
      <c r="B64" s="231"/>
      <c r="C64" s="94">
        <f t="shared" ref="C64:H64" si="77">C61+C43</f>
        <v>10</v>
      </c>
      <c r="D64" s="95">
        <f t="shared" si="77"/>
        <v>570</v>
      </c>
      <c r="E64" s="96">
        <f t="shared" si="77"/>
        <v>254</v>
      </c>
      <c r="F64" s="96">
        <f t="shared" si="77"/>
        <v>58</v>
      </c>
      <c r="G64" s="96">
        <f t="shared" si="77"/>
        <v>142</v>
      </c>
      <c r="H64" s="97">
        <f t="shared" si="77"/>
        <v>116</v>
      </c>
      <c r="I64" s="98">
        <f>I43+I61</f>
        <v>22</v>
      </c>
      <c r="J64" s="99">
        <f>J43+J61</f>
        <v>3</v>
      </c>
      <c r="K64" s="96">
        <f>VALUE(K43)+VALUE(K61)</f>
        <v>92</v>
      </c>
      <c r="L64" s="96">
        <f>VALUE(L43)+VALUE(L61)</f>
        <v>10</v>
      </c>
      <c r="M64" s="96">
        <f>VALUE(M43)+VALUE(M61)</f>
        <v>32</v>
      </c>
      <c r="N64" s="97">
        <f>VALUE(N43)+VALUE(N61)</f>
        <v>12</v>
      </c>
      <c r="O64" s="100">
        <f>O43+O61</f>
        <v>22</v>
      </c>
      <c r="P64" s="99">
        <f>P43+P61</f>
        <v>3</v>
      </c>
      <c r="Q64" s="96">
        <f>VALUE(Q43)+VALUE(Q61)</f>
        <v>68</v>
      </c>
      <c r="R64" s="96">
        <f>VALUE(R43)+VALUE(R61)</f>
        <v>30</v>
      </c>
      <c r="S64" s="96">
        <f>VALUE(S43)+VALUE(S61)</f>
        <v>36</v>
      </c>
      <c r="T64" s="97">
        <f>VALUE(T43)+VALUE(T61)</f>
        <v>18</v>
      </c>
      <c r="U64" s="101">
        <f>U43+U61</f>
        <v>22</v>
      </c>
      <c r="V64" s="99">
        <f>V43+V61</f>
        <v>2</v>
      </c>
      <c r="W64" s="96">
        <f>VALUE(W43)+VALUE(W61)</f>
        <v>58</v>
      </c>
      <c r="X64" s="96">
        <f>VALUE(X43)+VALUE(X61)</f>
        <v>18</v>
      </c>
      <c r="Y64" s="96">
        <f>VALUE(Y43)+VALUE(Y61)</f>
        <v>28</v>
      </c>
      <c r="Z64" s="97">
        <f>VALUE(Z43)+VALUE(Z61)</f>
        <v>50</v>
      </c>
      <c r="AA64" s="101">
        <f>AA43+AA61</f>
        <v>24</v>
      </c>
      <c r="AB64" s="99">
        <f>AB43+AB61</f>
        <v>2</v>
      </c>
      <c r="AC64" s="96">
        <f>VALUE(AC43)+VALUE(AC61)</f>
        <v>36</v>
      </c>
      <c r="AD64" s="96">
        <f>VALUE(AD43)+VALUE(AD61)</f>
        <v>0</v>
      </c>
      <c r="AE64" s="96">
        <f>VALUE(AE43)+VALUE(AE61)</f>
        <v>46</v>
      </c>
      <c r="AF64" s="102">
        <f>VALUE(AF43)+VALUE(AF61)</f>
        <v>36</v>
      </c>
    </row>
    <row r="65" spans="1:32" s="55" customFormat="1" ht="20.100000000000001" customHeight="1" thickBot="1">
      <c r="A65" s="103"/>
      <c r="B65" s="104"/>
      <c r="C65" s="104"/>
      <c r="D65" s="104" t="s">
        <v>45</v>
      </c>
      <c r="E65" s="104"/>
      <c r="F65" s="104"/>
      <c r="G65" s="104"/>
      <c r="H65" s="104"/>
      <c r="I65" s="104"/>
      <c r="J65" s="104"/>
      <c r="K65" s="105"/>
      <c r="L65" s="106">
        <f>VALUE(K64)+VALUE(L64)+VALUE(M64)+VALUE(N64)</f>
        <v>146</v>
      </c>
      <c r="M65" s="107"/>
      <c r="N65" s="108"/>
      <c r="O65" s="109"/>
      <c r="P65" s="104"/>
      <c r="Q65" s="105"/>
      <c r="R65" s="106">
        <f>VALUE(Q64)+VALUE(R64)+VALUE(S64)+VALUE(T64)</f>
        <v>152</v>
      </c>
      <c r="S65" s="107"/>
      <c r="T65" s="108"/>
      <c r="U65" s="109"/>
      <c r="V65" s="104"/>
      <c r="W65" s="105"/>
      <c r="X65" s="106">
        <f>VALUE(W64)+VALUE(X64)+VALUE(Y64)+VALUE(Z64)</f>
        <v>154</v>
      </c>
      <c r="Y65" s="107"/>
      <c r="Z65" s="108"/>
      <c r="AA65" s="109"/>
      <c r="AB65" s="104"/>
      <c r="AC65" s="105"/>
      <c r="AD65" s="106">
        <f>VALUE(AC64)+VALUE(AD64)+VALUE(AE64)+VALUE(AF64)</f>
        <v>118</v>
      </c>
      <c r="AE65" s="107"/>
      <c r="AF65" s="110"/>
    </row>
    <row r="66" spans="1:32" ht="9.9" customHeight="1" thickBot="1">
      <c r="A66" s="111"/>
      <c r="B66" s="112"/>
      <c r="C66" s="113"/>
      <c r="D66" s="113"/>
      <c r="E66" s="113"/>
      <c r="F66" s="113"/>
      <c r="G66" s="113"/>
      <c r="H66" s="113"/>
      <c r="I66" s="114"/>
      <c r="J66" s="114"/>
      <c r="K66" s="115"/>
      <c r="L66" s="115"/>
      <c r="M66" s="115"/>
      <c r="N66" s="115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20"/>
      <c r="AB66" s="112"/>
      <c r="AC66" s="114"/>
      <c r="AD66" s="113"/>
      <c r="AE66" s="113"/>
      <c r="AF66" s="121"/>
    </row>
    <row r="67" spans="1:32" s="55" customFormat="1" ht="30" customHeight="1">
      <c r="A67" s="118" t="s">
        <v>57</v>
      </c>
      <c r="B67" s="51"/>
      <c r="C67" s="51"/>
      <c r="D67" s="51"/>
      <c r="E67" s="51"/>
      <c r="F67" s="51"/>
      <c r="G67" s="51"/>
      <c r="H67" s="51"/>
      <c r="I67" s="52"/>
      <c r="J67" s="52"/>
      <c r="K67" s="52"/>
      <c r="L67" s="52"/>
      <c r="M67" s="52"/>
      <c r="N67" s="52"/>
      <c r="O67" s="52"/>
      <c r="P67" s="53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4"/>
    </row>
    <row r="68" spans="1:32" s="68" customFormat="1" ht="24.9" customHeight="1">
      <c r="A68" s="70">
        <v>21</v>
      </c>
      <c r="B68" s="71" t="s">
        <v>47</v>
      </c>
      <c r="C68" s="72">
        <f t="shared" ref="C68:C75" si="78">IF(J68="E",1,0)+IF(P68="E",1,0)+IF(V68="E",1,0)+IF(AB68="E",1,0)</f>
        <v>0</v>
      </c>
      <c r="D68" s="73">
        <f t="shared" ref="D68" si="79">SUM(E68:H68)</f>
        <v>20</v>
      </c>
      <c r="E68" s="74">
        <f t="shared" ref="E68:H68" si="80">SUM(K68,Q68,W68,AC68)</f>
        <v>0</v>
      </c>
      <c r="F68" s="74">
        <f t="shared" si="80"/>
        <v>0</v>
      </c>
      <c r="G68" s="74">
        <f t="shared" si="80"/>
        <v>0</v>
      </c>
      <c r="H68" s="75">
        <f t="shared" si="80"/>
        <v>20</v>
      </c>
      <c r="I68" s="60"/>
      <c r="J68" s="61"/>
      <c r="K68" s="62"/>
      <c r="L68" s="62"/>
      <c r="M68" s="62"/>
      <c r="N68" s="63"/>
      <c r="O68" s="60"/>
      <c r="P68" s="61"/>
      <c r="Q68" s="64"/>
      <c r="R68" s="64"/>
      <c r="S68" s="64"/>
      <c r="T68" s="65"/>
      <c r="U68" s="60">
        <v>4</v>
      </c>
      <c r="V68" s="61"/>
      <c r="W68" s="62"/>
      <c r="X68" s="62"/>
      <c r="Y68" s="62"/>
      <c r="Z68" s="63">
        <v>20</v>
      </c>
      <c r="AA68" s="66"/>
      <c r="AB68" s="61"/>
      <c r="AC68" s="64"/>
      <c r="AD68" s="64"/>
      <c r="AE68" s="64"/>
      <c r="AF68" s="67"/>
    </row>
    <row r="69" spans="1:32" s="68" customFormat="1" ht="24.9" customHeight="1">
      <c r="A69" s="70">
        <v>22</v>
      </c>
      <c r="B69" s="71" t="s">
        <v>48</v>
      </c>
      <c r="C69" s="72">
        <f t="shared" si="78"/>
        <v>0</v>
      </c>
      <c r="D69" s="73">
        <f t="shared" ref="D69:D80" si="81">SUM(E69:H69)</f>
        <v>24</v>
      </c>
      <c r="E69" s="74">
        <f t="shared" ref="E69:E80" si="82">SUM(K69,Q69,W69,AC69)</f>
        <v>0</v>
      </c>
      <c r="F69" s="74">
        <f t="shared" ref="F69:F80" si="83">SUM(L69,R69,X69,AD69)</f>
        <v>0</v>
      </c>
      <c r="G69" s="74">
        <f t="shared" ref="G69:G80" si="84">SUM(M69,S69,Y69,AE69)</f>
        <v>0</v>
      </c>
      <c r="H69" s="75">
        <f t="shared" ref="H69:H80" si="85">SUM(N69,T69,Z69,AF69)</f>
        <v>24</v>
      </c>
      <c r="I69" s="60"/>
      <c r="J69" s="61"/>
      <c r="K69" s="62"/>
      <c r="L69" s="62"/>
      <c r="M69" s="62"/>
      <c r="N69" s="63"/>
      <c r="O69" s="60"/>
      <c r="P69" s="61"/>
      <c r="Q69" s="64"/>
      <c r="R69" s="64"/>
      <c r="S69" s="64"/>
      <c r="T69" s="65"/>
      <c r="U69" s="60">
        <v>4</v>
      </c>
      <c r="V69" s="61"/>
      <c r="W69" s="62"/>
      <c r="X69" s="62"/>
      <c r="Y69" s="62"/>
      <c r="Z69" s="63">
        <v>8</v>
      </c>
      <c r="AA69" s="66">
        <v>3</v>
      </c>
      <c r="AB69" s="61"/>
      <c r="AC69" s="64"/>
      <c r="AD69" s="64"/>
      <c r="AE69" s="64"/>
      <c r="AF69" s="67">
        <v>16</v>
      </c>
    </row>
    <row r="70" spans="1:32" s="68" customFormat="1" ht="24.9" customHeight="1">
      <c r="A70" s="70">
        <v>23</v>
      </c>
      <c r="B70" s="71" t="s">
        <v>49</v>
      </c>
      <c r="C70" s="72">
        <f t="shared" si="78"/>
        <v>0</v>
      </c>
      <c r="D70" s="73">
        <f t="shared" si="81"/>
        <v>0</v>
      </c>
      <c r="E70" s="74">
        <f t="shared" si="82"/>
        <v>0</v>
      </c>
      <c r="F70" s="74">
        <f t="shared" si="83"/>
        <v>0</v>
      </c>
      <c r="G70" s="74">
        <f t="shared" si="84"/>
        <v>0</v>
      </c>
      <c r="H70" s="75">
        <f t="shared" si="85"/>
        <v>0</v>
      </c>
      <c r="I70" s="60"/>
      <c r="J70" s="61"/>
      <c r="K70" s="62"/>
      <c r="L70" s="62"/>
      <c r="M70" s="62"/>
      <c r="N70" s="63"/>
      <c r="O70" s="60"/>
      <c r="P70" s="61"/>
      <c r="Q70" s="64"/>
      <c r="R70" s="64"/>
      <c r="S70" s="64"/>
      <c r="T70" s="65"/>
      <c r="U70" s="60"/>
      <c r="V70" s="61"/>
      <c r="W70" s="62"/>
      <c r="X70" s="62"/>
      <c r="Y70" s="62"/>
      <c r="Z70" s="63"/>
      <c r="AA70" s="66">
        <v>9</v>
      </c>
      <c r="AB70" s="61"/>
      <c r="AC70" s="64"/>
      <c r="AD70" s="64"/>
      <c r="AE70" s="64"/>
      <c r="AF70" s="67"/>
    </row>
    <row r="71" spans="1:32" s="68" customFormat="1" ht="24.9" customHeight="1">
      <c r="A71" s="70">
        <v>24</v>
      </c>
      <c r="B71" s="71" t="s">
        <v>50</v>
      </c>
      <c r="C71" s="72">
        <f t="shared" si="78"/>
        <v>1</v>
      </c>
      <c r="D71" s="73">
        <f t="shared" si="81"/>
        <v>20</v>
      </c>
      <c r="E71" s="74">
        <f t="shared" si="82"/>
        <v>10</v>
      </c>
      <c r="F71" s="74">
        <f t="shared" si="83"/>
        <v>0</v>
      </c>
      <c r="G71" s="74">
        <f t="shared" si="84"/>
        <v>0</v>
      </c>
      <c r="H71" s="75">
        <f t="shared" si="85"/>
        <v>10</v>
      </c>
      <c r="I71" s="60"/>
      <c r="J71" s="61"/>
      <c r="K71" s="62"/>
      <c r="L71" s="62"/>
      <c r="M71" s="62"/>
      <c r="N71" s="63"/>
      <c r="O71" s="60"/>
      <c r="P71" s="61"/>
      <c r="Q71" s="64"/>
      <c r="R71" s="64"/>
      <c r="S71" s="64"/>
      <c r="T71" s="65"/>
      <c r="U71" s="60">
        <f>3</f>
        <v>3</v>
      </c>
      <c r="V71" s="61" t="s">
        <v>13</v>
      </c>
      <c r="W71" s="62">
        <v>10</v>
      </c>
      <c r="X71" s="62"/>
      <c r="Y71" s="62"/>
      <c r="Z71" s="63">
        <v>10</v>
      </c>
      <c r="AA71" s="66"/>
      <c r="AB71" s="61"/>
      <c r="AC71" s="64"/>
      <c r="AD71" s="64"/>
      <c r="AE71" s="64"/>
      <c r="AF71" s="67"/>
    </row>
    <row r="72" spans="1:32" s="68" customFormat="1" ht="24.9" customHeight="1">
      <c r="A72" s="70">
        <v>25</v>
      </c>
      <c r="B72" s="71" t="s">
        <v>58</v>
      </c>
      <c r="C72" s="72">
        <f t="shared" si="78"/>
        <v>0</v>
      </c>
      <c r="D72" s="73">
        <f t="shared" si="81"/>
        <v>20</v>
      </c>
      <c r="E72" s="74">
        <f t="shared" si="82"/>
        <v>10</v>
      </c>
      <c r="F72" s="74">
        <f t="shared" si="83"/>
        <v>0</v>
      </c>
      <c r="G72" s="74">
        <f t="shared" si="84"/>
        <v>10</v>
      </c>
      <c r="H72" s="75">
        <f t="shared" si="85"/>
        <v>0</v>
      </c>
      <c r="I72" s="60"/>
      <c r="J72" s="61"/>
      <c r="K72" s="62"/>
      <c r="L72" s="62"/>
      <c r="M72" s="62"/>
      <c r="N72" s="63"/>
      <c r="O72" s="60"/>
      <c r="P72" s="61"/>
      <c r="Q72" s="64"/>
      <c r="R72" s="64"/>
      <c r="S72" s="64"/>
      <c r="T72" s="65"/>
      <c r="U72" s="60"/>
      <c r="V72" s="61"/>
      <c r="W72" s="62"/>
      <c r="X72" s="62"/>
      <c r="Y72" s="62"/>
      <c r="Z72" s="63"/>
      <c r="AA72" s="66">
        <v>2</v>
      </c>
      <c r="AB72" s="61"/>
      <c r="AC72" s="64">
        <v>10</v>
      </c>
      <c r="AD72" s="64"/>
      <c r="AE72" s="64">
        <v>10</v>
      </c>
      <c r="AF72" s="67"/>
    </row>
    <row r="73" spans="1:32" s="68" customFormat="1" ht="24.9" customHeight="1">
      <c r="A73" s="70">
        <v>26</v>
      </c>
      <c r="B73" s="71" t="s">
        <v>59</v>
      </c>
      <c r="C73" s="72">
        <f t="shared" si="78"/>
        <v>1</v>
      </c>
      <c r="D73" s="73">
        <f t="shared" si="81"/>
        <v>20</v>
      </c>
      <c r="E73" s="74">
        <f t="shared" si="82"/>
        <v>10</v>
      </c>
      <c r="F73" s="74">
        <f t="shared" si="83"/>
        <v>0</v>
      </c>
      <c r="G73" s="74">
        <f t="shared" si="84"/>
        <v>10</v>
      </c>
      <c r="H73" s="75">
        <f t="shared" si="85"/>
        <v>0</v>
      </c>
      <c r="I73" s="60"/>
      <c r="J73" s="61"/>
      <c r="K73" s="62"/>
      <c r="L73" s="62"/>
      <c r="M73" s="62"/>
      <c r="N73" s="63"/>
      <c r="O73" s="60"/>
      <c r="P73" s="61"/>
      <c r="Q73" s="64"/>
      <c r="R73" s="64"/>
      <c r="S73" s="64"/>
      <c r="T73" s="65"/>
      <c r="U73" s="60"/>
      <c r="V73" s="61"/>
      <c r="W73" s="62"/>
      <c r="X73" s="62"/>
      <c r="Y73" s="62"/>
      <c r="Z73" s="63"/>
      <c r="AA73" s="66">
        <v>2</v>
      </c>
      <c r="AB73" s="61" t="s">
        <v>13</v>
      </c>
      <c r="AC73" s="64">
        <v>10</v>
      </c>
      <c r="AD73" s="64"/>
      <c r="AE73" s="64">
        <v>10</v>
      </c>
      <c r="AF73" s="67"/>
    </row>
    <row r="74" spans="1:32" s="68" customFormat="1" ht="24.9" customHeight="1">
      <c r="A74" s="70">
        <v>27</v>
      </c>
      <c r="B74" s="71" t="s">
        <v>60</v>
      </c>
      <c r="C74" s="72">
        <f t="shared" si="78"/>
        <v>1</v>
      </c>
      <c r="D74" s="73">
        <f t="shared" si="81"/>
        <v>30</v>
      </c>
      <c r="E74" s="74">
        <f t="shared" si="82"/>
        <v>10</v>
      </c>
      <c r="F74" s="74">
        <f t="shared" si="83"/>
        <v>0</v>
      </c>
      <c r="G74" s="74">
        <f t="shared" si="84"/>
        <v>10</v>
      </c>
      <c r="H74" s="75">
        <f t="shared" si="85"/>
        <v>10</v>
      </c>
      <c r="I74" s="60"/>
      <c r="J74" s="61"/>
      <c r="K74" s="62"/>
      <c r="L74" s="62"/>
      <c r="M74" s="62"/>
      <c r="N74" s="63"/>
      <c r="O74" s="60"/>
      <c r="P74" s="61"/>
      <c r="Q74" s="64"/>
      <c r="R74" s="64"/>
      <c r="S74" s="64"/>
      <c r="T74" s="65"/>
      <c r="U74" s="60"/>
      <c r="V74" s="61"/>
      <c r="W74" s="62"/>
      <c r="X74" s="62"/>
      <c r="Y74" s="62"/>
      <c r="Z74" s="63"/>
      <c r="AA74" s="66">
        <v>4</v>
      </c>
      <c r="AB74" s="61" t="s">
        <v>13</v>
      </c>
      <c r="AC74" s="64">
        <v>10</v>
      </c>
      <c r="AD74" s="64"/>
      <c r="AE74" s="64">
        <v>10</v>
      </c>
      <c r="AF74" s="67">
        <v>10</v>
      </c>
    </row>
    <row r="75" spans="1:32" s="68" customFormat="1" ht="24.9" customHeight="1">
      <c r="A75" s="195" t="s">
        <v>110</v>
      </c>
      <c r="B75" s="192" t="s">
        <v>99</v>
      </c>
      <c r="C75" s="72">
        <f t="shared" si="78"/>
        <v>0</v>
      </c>
      <c r="D75" s="73">
        <f t="shared" si="81"/>
        <v>32</v>
      </c>
      <c r="E75" s="74">
        <f t="shared" si="82"/>
        <v>16</v>
      </c>
      <c r="F75" s="74">
        <f t="shared" si="83"/>
        <v>0</v>
      </c>
      <c r="G75" s="74">
        <f t="shared" si="84"/>
        <v>16</v>
      </c>
      <c r="H75" s="75">
        <f t="shared" si="85"/>
        <v>0</v>
      </c>
      <c r="I75" s="60"/>
      <c r="J75" s="61"/>
      <c r="K75" s="62"/>
      <c r="L75" s="62"/>
      <c r="M75" s="62"/>
      <c r="N75" s="63"/>
      <c r="O75" s="60"/>
      <c r="P75" s="61"/>
      <c r="Q75" s="64"/>
      <c r="R75" s="64"/>
      <c r="S75" s="64"/>
      <c r="T75" s="65"/>
      <c r="U75" s="60"/>
      <c r="V75" s="61"/>
      <c r="W75" s="62"/>
      <c r="X75" s="62"/>
      <c r="Y75" s="62"/>
      <c r="Z75" s="182"/>
      <c r="AA75" s="60">
        <v>4</v>
      </c>
      <c r="AB75" s="61"/>
      <c r="AC75" s="64">
        <v>16</v>
      </c>
      <c r="AD75" s="64"/>
      <c r="AE75" s="64">
        <v>16</v>
      </c>
      <c r="AF75" s="67"/>
    </row>
    <row r="76" spans="1:32" s="68" customFormat="1" ht="24.9" customHeight="1">
      <c r="A76" s="184"/>
      <c r="B76" s="193" t="s">
        <v>105</v>
      </c>
      <c r="C76" s="72"/>
      <c r="D76" s="73">
        <f t="shared" si="81"/>
        <v>0</v>
      </c>
      <c r="E76" s="74">
        <f t="shared" si="82"/>
        <v>0</v>
      </c>
      <c r="F76" s="74">
        <f t="shared" si="83"/>
        <v>0</v>
      </c>
      <c r="G76" s="74">
        <f t="shared" si="84"/>
        <v>0</v>
      </c>
      <c r="H76" s="75">
        <f t="shared" si="85"/>
        <v>0</v>
      </c>
      <c r="I76" s="66"/>
      <c r="J76" s="61"/>
      <c r="K76" s="178"/>
      <c r="L76" s="178"/>
      <c r="M76" s="178"/>
      <c r="N76" s="179"/>
      <c r="O76" s="60"/>
      <c r="P76" s="61"/>
      <c r="Q76" s="180"/>
      <c r="R76" s="64"/>
      <c r="S76" s="64"/>
      <c r="T76" s="181"/>
      <c r="U76" s="60"/>
      <c r="V76" s="61"/>
      <c r="W76" s="178"/>
      <c r="X76" s="62"/>
      <c r="Y76" s="62"/>
      <c r="Z76" s="182"/>
      <c r="AA76" s="60"/>
      <c r="AB76" s="61"/>
      <c r="AC76" s="197" t="s">
        <v>104</v>
      </c>
      <c r="AD76" s="198" t="s">
        <v>104</v>
      </c>
      <c r="AE76" s="199"/>
      <c r="AF76" s="200"/>
    </row>
    <row r="77" spans="1:32" s="68" customFormat="1" ht="24.9" customHeight="1">
      <c r="A77" s="184"/>
      <c r="B77" s="193" t="s">
        <v>106</v>
      </c>
      <c r="C77" s="72"/>
      <c r="D77" s="73">
        <f t="shared" si="81"/>
        <v>0</v>
      </c>
      <c r="E77" s="74">
        <f t="shared" si="82"/>
        <v>0</v>
      </c>
      <c r="F77" s="74">
        <f t="shared" si="83"/>
        <v>0</v>
      </c>
      <c r="G77" s="74">
        <f t="shared" si="84"/>
        <v>0</v>
      </c>
      <c r="H77" s="75">
        <f t="shared" si="85"/>
        <v>0</v>
      </c>
      <c r="I77" s="66"/>
      <c r="J77" s="61"/>
      <c r="K77" s="178"/>
      <c r="L77" s="178"/>
      <c r="M77" s="178"/>
      <c r="N77" s="179"/>
      <c r="O77" s="60"/>
      <c r="P77" s="61"/>
      <c r="Q77" s="180"/>
      <c r="R77" s="64"/>
      <c r="S77" s="64"/>
      <c r="T77" s="181"/>
      <c r="U77" s="60"/>
      <c r="V77" s="61"/>
      <c r="W77" s="178"/>
      <c r="X77" s="62"/>
      <c r="Y77" s="62"/>
      <c r="Z77" s="182"/>
      <c r="AA77" s="60"/>
      <c r="AB77" s="61"/>
      <c r="AC77" s="197" t="s">
        <v>104</v>
      </c>
      <c r="AD77" s="198" t="s">
        <v>104</v>
      </c>
      <c r="AE77" s="199"/>
      <c r="AF77" s="200"/>
    </row>
    <row r="78" spans="1:32" s="68" customFormat="1" ht="24.9" customHeight="1">
      <c r="A78" s="184"/>
      <c r="B78" s="193" t="s">
        <v>107</v>
      </c>
      <c r="C78" s="72"/>
      <c r="D78" s="73">
        <f t="shared" si="81"/>
        <v>0</v>
      </c>
      <c r="E78" s="74">
        <f t="shared" si="82"/>
        <v>0</v>
      </c>
      <c r="F78" s="74">
        <f t="shared" si="83"/>
        <v>0</v>
      </c>
      <c r="G78" s="74">
        <f t="shared" si="84"/>
        <v>0</v>
      </c>
      <c r="H78" s="75">
        <f t="shared" si="85"/>
        <v>0</v>
      </c>
      <c r="I78" s="66"/>
      <c r="J78" s="61"/>
      <c r="K78" s="178"/>
      <c r="L78" s="178"/>
      <c r="M78" s="178"/>
      <c r="N78" s="179"/>
      <c r="O78" s="60"/>
      <c r="P78" s="61"/>
      <c r="Q78" s="180"/>
      <c r="R78" s="64"/>
      <c r="S78" s="64"/>
      <c r="T78" s="181"/>
      <c r="U78" s="60"/>
      <c r="V78" s="61"/>
      <c r="W78" s="178"/>
      <c r="X78" s="62"/>
      <c r="Y78" s="62"/>
      <c r="Z78" s="182"/>
      <c r="AA78" s="60"/>
      <c r="AB78" s="61"/>
      <c r="AC78" s="197" t="s">
        <v>104</v>
      </c>
      <c r="AD78" s="199"/>
      <c r="AE78" s="198" t="s">
        <v>104</v>
      </c>
      <c r="AF78" s="200"/>
    </row>
    <row r="79" spans="1:32" s="68" customFormat="1" ht="24.9" customHeight="1">
      <c r="A79" s="184"/>
      <c r="B79" s="193" t="s">
        <v>108</v>
      </c>
      <c r="C79" s="72"/>
      <c r="D79" s="73">
        <f t="shared" si="81"/>
        <v>0</v>
      </c>
      <c r="E79" s="74">
        <f t="shared" si="82"/>
        <v>0</v>
      </c>
      <c r="F79" s="74">
        <f t="shared" si="83"/>
        <v>0</v>
      </c>
      <c r="G79" s="74">
        <f t="shared" si="84"/>
        <v>0</v>
      </c>
      <c r="H79" s="75">
        <f t="shared" si="85"/>
        <v>0</v>
      </c>
      <c r="I79" s="66"/>
      <c r="J79" s="61"/>
      <c r="K79" s="178"/>
      <c r="L79" s="178"/>
      <c r="M79" s="178"/>
      <c r="N79" s="179"/>
      <c r="O79" s="60"/>
      <c r="P79" s="61"/>
      <c r="Q79" s="180"/>
      <c r="R79" s="64"/>
      <c r="S79" s="64"/>
      <c r="T79" s="181"/>
      <c r="U79" s="60"/>
      <c r="V79" s="61"/>
      <c r="W79" s="178"/>
      <c r="X79" s="62"/>
      <c r="Y79" s="62"/>
      <c r="Z79" s="182"/>
      <c r="AA79" s="60"/>
      <c r="AB79" s="61"/>
      <c r="AC79" s="197" t="s">
        <v>104</v>
      </c>
      <c r="AD79" s="199"/>
      <c r="AE79" s="198" t="s">
        <v>104</v>
      </c>
      <c r="AF79" s="200"/>
    </row>
    <row r="80" spans="1:32" s="68" customFormat="1" ht="24.9" customHeight="1">
      <c r="A80" s="183"/>
      <c r="B80" s="194" t="s">
        <v>109</v>
      </c>
      <c r="C80" s="72"/>
      <c r="D80" s="73">
        <f t="shared" si="81"/>
        <v>0</v>
      </c>
      <c r="E80" s="74">
        <f t="shared" si="82"/>
        <v>0</v>
      </c>
      <c r="F80" s="74">
        <f t="shared" si="83"/>
        <v>0</v>
      </c>
      <c r="G80" s="74">
        <f t="shared" si="84"/>
        <v>0</v>
      </c>
      <c r="H80" s="75">
        <f t="shared" si="85"/>
        <v>0</v>
      </c>
      <c r="I80" s="66"/>
      <c r="J80" s="61"/>
      <c r="K80" s="178"/>
      <c r="L80" s="178"/>
      <c r="M80" s="178"/>
      <c r="N80" s="179"/>
      <c r="O80" s="60"/>
      <c r="P80" s="61"/>
      <c r="Q80" s="180"/>
      <c r="R80" s="64"/>
      <c r="S80" s="64"/>
      <c r="T80" s="181"/>
      <c r="U80" s="60"/>
      <c r="V80" s="61"/>
      <c r="W80" s="178"/>
      <c r="X80" s="62"/>
      <c r="Y80" s="62"/>
      <c r="Z80" s="182"/>
      <c r="AA80" s="60"/>
      <c r="AB80" s="61"/>
      <c r="AC80" s="197" t="s">
        <v>104</v>
      </c>
      <c r="AD80" s="199"/>
      <c r="AE80" s="198" t="s">
        <v>104</v>
      </c>
      <c r="AF80" s="200"/>
    </row>
    <row r="81" spans="1:32" s="68" customFormat="1" ht="24.9" customHeight="1" thickBot="1">
      <c r="A81" s="159"/>
      <c r="B81" s="160" t="s">
        <v>61</v>
      </c>
      <c r="C81" s="161">
        <f>SUM(C68:C80)</f>
        <v>3</v>
      </c>
      <c r="D81" s="162">
        <f t="shared" ref="D81:H81" si="86">SUM(D68:D80)</f>
        <v>166</v>
      </c>
      <c r="E81" s="163">
        <f t="shared" si="86"/>
        <v>56</v>
      </c>
      <c r="F81" s="163">
        <f t="shared" si="86"/>
        <v>0</v>
      </c>
      <c r="G81" s="164">
        <f t="shared" si="86"/>
        <v>46</v>
      </c>
      <c r="H81" s="165">
        <f t="shared" si="86"/>
        <v>64</v>
      </c>
      <c r="I81" s="175">
        <f>SUM(I68:I80)</f>
        <v>0</v>
      </c>
      <c r="J81" s="174">
        <f>COUNTIF(J68:J80,"E")</f>
        <v>0</v>
      </c>
      <c r="K81" s="176" t="str">
        <f>TEXT(SUM(K68:K80),0)</f>
        <v>0</v>
      </c>
      <c r="L81" s="176" t="str">
        <f t="shared" ref="L81:N81" si="87">TEXT(SUM(L68:L80),0)</f>
        <v>0</v>
      </c>
      <c r="M81" s="168" t="str">
        <f t="shared" si="87"/>
        <v>0</v>
      </c>
      <c r="N81" s="169" t="str">
        <f t="shared" si="87"/>
        <v>0</v>
      </c>
      <c r="O81" s="166">
        <f t="shared" ref="O81" si="88">SUM(O68:O80)</f>
        <v>0</v>
      </c>
      <c r="P81" s="174">
        <f t="shared" ref="P81" si="89">COUNTIF(P68:P80,"E")</f>
        <v>0</v>
      </c>
      <c r="Q81" s="170" t="str">
        <f t="shared" ref="Q81" si="90">TEXT(SUM(Q68:Q80),0)</f>
        <v>0</v>
      </c>
      <c r="R81" s="170" t="str">
        <f t="shared" ref="R81" si="91">TEXT(SUM(R68:R80),0)</f>
        <v>0</v>
      </c>
      <c r="S81" s="170" t="str">
        <f t="shared" ref="S81" si="92">TEXT(SUM(S68:S80),0)</f>
        <v>0</v>
      </c>
      <c r="T81" s="171" t="str">
        <f t="shared" ref="T81" si="93">TEXT(SUM(T68:T80),0)</f>
        <v>0</v>
      </c>
      <c r="U81" s="166">
        <f t="shared" ref="U81" si="94">SUM(U68:U80)</f>
        <v>11</v>
      </c>
      <c r="V81" s="174">
        <f t="shared" ref="V81" si="95">COUNTIF(V68:V80,"E")</f>
        <v>1</v>
      </c>
      <c r="W81" s="168" t="str">
        <f t="shared" ref="W81" si="96">TEXT(SUM(W68:W80),0)</f>
        <v>10</v>
      </c>
      <c r="X81" s="168" t="str">
        <f t="shared" ref="X81" si="97">TEXT(SUM(X68:X80),0)</f>
        <v>0</v>
      </c>
      <c r="Y81" s="168" t="str">
        <f t="shared" ref="Y81" si="98">TEXT(SUM(Y68:Y80),0)</f>
        <v>0</v>
      </c>
      <c r="Z81" s="196" t="str">
        <f t="shared" ref="Z81" si="99">TEXT(SUM(Z68:Z80),0)</f>
        <v>38</v>
      </c>
      <c r="AA81" s="166">
        <f t="shared" ref="AA81" si="100">SUM(AA68:AA80)</f>
        <v>24</v>
      </c>
      <c r="AB81" s="174">
        <f t="shared" ref="AB81" si="101">COUNTIF(AB68:AB80,"E")</f>
        <v>2</v>
      </c>
      <c r="AC81" s="170" t="str">
        <f t="shared" ref="AC81" si="102">TEXT(SUM(AC68:AC80),0)</f>
        <v>46</v>
      </c>
      <c r="AD81" s="170" t="str">
        <f t="shared" ref="AD81" si="103">TEXT(SUM(AD68:AD80),0)</f>
        <v>0</v>
      </c>
      <c r="AE81" s="170" t="str">
        <f t="shared" ref="AE81" si="104">TEXT(SUM(AE68:AE80),0)</f>
        <v>46</v>
      </c>
      <c r="AF81" s="173" t="str">
        <f t="shared" ref="AF81" si="105">TEXT(SUM(AF68:AF80),0)</f>
        <v>26</v>
      </c>
    </row>
    <row r="82" spans="1:32" s="7" customFormat="1" ht="9.9" customHeight="1">
      <c r="A82" s="77"/>
      <c r="B82" s="78"/>
      <c r="C82" s="79"/>
      <c r="D82" s="79"/>
      <c r="E82" s="79"/>
      <c r="F82" s="79"/>
      <c r="G82" s="79"/>
      <c r="H82" s="79"/>
      <c r="I82" s="80"/>
      <c r="J82" s="80"/>
      <c r="K82" s="81"/>
      <c r="L82" s="81"/>
      <c r="M82" s="81"/>
      <c r="N82" s="81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2"/>
      <c r="AB82" s="78"/>
      <c r="AC82" s="80"/>
      <c r="AD82" s="79"/>
      <c r="AE82" s="79"/>
      <c r="AF82" s="119"/>
    </row>
    <row r="83" spans="1:32" ht="20.100000000000001" customHeight="1">
      <c r="A83" s="248" t="s">
        <v>62</v>
      </c>
      <c r="B83" s="249"/>
      <c r="C83" s="85"/>
      <c r="D83" s="86"/>
      <c r="E83" s="87" t="s">
        <v>18</v>
      </c>
      <c r="F83" s="87" t="s">
        <v>19</v>
      </c>
      <c r="G83" s="87" t="s">
        <v>20</v>
      </c>
      <c r="H83" s="88" t="s">
        <v>21</v>
      </c>
      <c r="I83" s="89"/>
      <c r="J83" s="90"/>
      <c r="K83" s="87" t="s">
        <v>18</v>
      </c>
      <c r="L83" s="87" t="s">
        <v>19</v>
      </c>
      <c r="M83" s="87" t="s">
        <v>20</v>
      </c>
      <c r="N83" s="88" t="s">
        <v>21</v>
      </c>
      <c r="O83" s="91"/>
      <c r="P83" s="90"/>
      <c r="Q83" s="87" t="s">
        <v>18</v>
      </c>
      <c r="R83" s="87" t="s">
        <v>19</v>
      </c>
      <c r="S83" s="87" t="s">
        <v>20</v>
      </c>
      <c r="T83" s="88" t="s">
        <v>21</v>
      </c>
      <c r="U83" s="89"/>
      <c r="V83" s="90"/>
      <c r="W83" s="87" t="s">
        <v>18</v>
      </c>
      <c r="X83" s="87" t="s">
        <v>19</v>
      </c>
      <c r="Y83" s="87" t="s">
        <v>20</v>
      </c>
      <c r="Z83" s="92" t="s">
        <v>21</v>
      </c>
      <c r="AA83" s="89"/>
      <c r="AB83" s="90"/>
      <c r="AC83" s="87" t="s">
        <v>18</v>
      </c>
      <c r="AD83" s="87" t="s">
        <v>19</v>
      </c>
      <c r="AE83" s="87" t="s">
        <v>20</v>
      </c>
      <c r="AF83" s="93" t="s">
        <v>21</v>
      </c>
    </row>
    <row r="84" spans="1:32" ht="45" customHeight="1" thickBot="1">
      <c r="A84" s="250"/>
      <c r="B84" s="251"/>
      <c r="C84" s="94">
        <f t="shared" ref="C84:H84" si="106">C81+C43</f>
        <v>10</v>
      </c>
      <c r="D84" s="95">
        <f t="shared" si="106"/>
        <v>570</v>
      </c>
      <c r="E84" s="96">
        <f t="shared" si="106"/>
        <v>264</v>
      </c>
      <c r="F84" s="96">
        <f t="shared" si="106"/>
        <v>58</v>
      </c>
      <c r="G84" s="96">
        <f t="shared" si="106"/>
        <v>142</v>
      </c>
      <c r="H84" s="97">
        <f t="shared" si="106"/>
        <v>106</v>
      </c>
      <c r="I84" s="98">
        <f>I43+I81</f>
        <v>22</v>
      </c>
      <c r="J84" s="99">
        <f>J43+J81</f>
        <v>3</v>
      </c>
      <c r="K84" s="96">
        <f>VALUE(K43)+VALUE(K81)</f>
        <v>92</v>
      </c>
      <c r="L84" s="96">
        <f>VALUE(L43)+VALUE(L81)</f>
        <v>10</v>
      </c>
      <c r="M84" s="96">
        <f>VALUE(M43)+VALUE(M81)</f>
        <v>32</v>
      </c>
      <c r="N84" s="97">
        <f>VALUE(N43)+VALUE(N81)</f>
        <v>12</v>
      </c>
      <c r="O84" s="100">
        <f>O43+O81</f>
        <v>22</v>
      </c>
      <c r="P84" s="99">
        <f>P43+P81</f>
        <v>3</v>
      </c>
      <c r="Q84" s="96">
        <f>VALUE(Q43)+VALUE(Q81)</f>
        <v>68</v>
      </c>
      <c r="R84" s="96">
        <f>VALUE(R43)+VALUE(R81)</f>
        <v>30</v>
      </c>
      <c r="S84" s="96">
        <f>VALUE(S43)+VALUE(S81)</f>
        <v>36</v>
      </c>
      <c r="T84" s="97">
        <f>VALUE(T43)+VALUE(T81)</f>
        <v>18</v>
      </c>
      <c r="U84" s="101">
        <f>U43+U81</f>
        <v>22</v>
      </c>
      <c r="V84" s="99">
        <f>V43+V81</f>
        <v>2</v>
      </c>
      <c r="W84" s="96">
        <f>VALUE(W43)+VALUE(W81)</f>
        <v>58</v>
      </c>
      <c r="X84" s="96">
        <f>VALUE(X43)+VALUE(X81)</f>
        <v>18</v>
      </c>
      <c r="Y84" s="96">
        <f>VALUE(Y43)+VALUE(Y81)</f>
        <v>28</v>
      </c>
      <c r="Z84" s="97">
        <f>VALUE(Z43)+VALUE(Z81)</f>
        <v>50</v>
      </c>
      <c r="AA84" s="101">
        <f>AA43+AA81</f>
        <v>24</v>
      </c>
      <c r="AB84" s="99">
        <f>AB43+AB81</f>
        <v>2</v>
      </c>
      <c r="AC84" s="96">
        <f>VALUE(AC43)+VALUE(AC81)</f>
        <v>46</v>
      </c>
      <c r="AD84" s="96">
        <f>VALUE(AD43)+VALUE(AD81)</f>
        <v>0</v>
      </c>
      <c r="AE84" s="96">
        <f>VALUE(AE43)+VALUE(AE81)</f>
        <v>46</v>
      </c>
      <c r="AF84" s="102">
        <f>VALUE(AF43)+VALUE(AF81)</f>
        <v>26</v>
      </c>
    </row>
    <row r="85" spans="1:32" s="55" customFormat="1" ht="20.100000000000001" customHeight="1" thickBot="1">
      <c r="A85" s="103"/>
      <c r="B85" s="104"/>
      <c r="C85" s="104"/>
      <c r="D85" s="104" t="s">
        <v>45</v>
      </c>
      <c r="E85" s="104"/>
      <c r="F85" s="104"/>
      <c r="G85" s="104"/>
      <c r="H85" s="104"/>
      <c r="I85" s="104"/>
      <c r="J85" s="104"/>
      <c r="K85" s="105"/>
      <c r="L85" s="106">
        <f>VALUE(K84)+VALUE(L84)+VALUE(M84)+VALUE(N84)</f>
        <v>146</v>
      </c>
      <c r="M85" s="107"/>
      <c r="N85" s="108"/>
      <c r="O85" s="109"/>
      <c r="P85" s="104"/>
      <c r="Q85" s="105"/>
      <c r="R85" s="106">
        <f>VALUE(Q84)+VALUE(R84)+VALUE(S84)+VALUE(T84)</f>
        <v>152</v>
      </c>
      <c r="S85" s="107"/>
      <c r="T85" s="108"/>
      <c r="U85" s="109"/>
      <c r="V85" s="104"/>
      <c r="W85" s="105"/>
      <c r="X85" s="106">
        <f>VALUE(W84)+VALUE(X84)+VALUE(Y84)+VALUE(Z84)</f>
        <v>154</v>
      </c>
      <c r="Y85" s="107"/>
      <c r="Z85" s="108"/>
      <c r="AA85" s="109"/>
      <c r="AB85" s="104"/>
      <c r="AC85" s="105"/>
      <c r="AD85" s="107">
        <f>VALUE(AC84)+VALUE(AD84)+VALUE(AE84)+VALUE(AF84)</f>
        <v>118</v>
      </c>
      <c r="AE85" s="107"/>
      <c r="AF85" s="110"/>
    </row>
    <row r="86" spans="1:32" ht="9.9" customHeight="1" thickBot="1">
      <c r="A86" s="111"/>
      <c r="B86" s="112"/>
      <c r="C86" s="113"/>
      <c r="D86" s="113"/>
      <c r="E86" s="113"/>
      <c r="F86" s="113"/>
      <c r="G86" s="113"/>
      <c r="H86" s="113"/>
      <c r="I86" s="114"/>
      <c r="J86" s="114"/>
      <c r="K86" s="115"/>
      <c r="L86" s="115"/>
      <c r="M86" s="115"/>
      <c r="N86" s="115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20"/>
      <c r="AB86" s="112"/>
      <c r="AC86" s="114"/>
      <c r="AD86" s="113"/>
      <c r="AE86" s="113"/>
      <c r="AF86" s="121"/>
    </row>
    <row r="87" spans="1:32" s="55" customFormat="1" ht="30" customHeight="1">
      <c r="A87" s="118" t="s">
        <v>63</v>
      </c>
      <c r="B87" s="51"/>
      <c r="C87" s="51"/>
      <c r="D87" s="51"/>
      <c r="E87" s="51"/>
      <c r="F87" s="51"/>
      <c r="G87" s="51"/>
      <c r="H87" s="51"/>
      <c r="I87" s="52"/>
      <c r="J87" s="52"/>
      <c r="K87" s="52"/>
      <c r="L87" s="52"/>
      <c r="M87" s="52"/>
      <c r="N87" s="52"/>
      <c r="O87" s="52"/>
      <c r="P87" s="53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4"/>
    </row>
    <row r="88" spans="1:32" s="68" customFormat="1" ht="24.9" customHeight="1">
      <c r="A88" s="70">
        <v>21</v>
      </c>
      <c r="B88" s="71" t="s">
        <v>47</v>
      </c>
      <c r="C88" s="72">
        <f t="shared" ref="C88" si="107">IF(J88="E",1,0)+IF(P88="E",1,0)+IF(V88="E",1,0)+IF(AB88="E",1,0)</f>
        <v>0</v>
      </c>
      <c r="D88" s="73">
        <f t="shared" ref="D88" si="108">SUM(E88:H88)</f>
        <v>20</v>
      </c>
      <c r="E88" s="74">
        <f t="shared" ref="E88:H88" si="109">SUM(K88,Q88,W88,AC88)</f>
        <v>0</v>
      </c>
      <c r="F88" s="74">
        <f t="shared" si="109"/>
        <v>0</v>
      </c>
      <c r="G88" s="74">
        <f t="shared" si="109"/>
        <v>0</v>
      </c>
      <c r="H88" s="75">
        <f t="shared" si="109"/>
        <v>20</v>
      </c>
      <c r="I88" s="60"/>
      <c r="J88" s="61"/>
      <c r="K88" s="62"/>
      <c r="L88" s="62"/>
      <c r="M88" s="62"/>
      <c r="N88" s="63"/>
      <c r="O88" s="60"/>
      <c r="P88" s="61"/>
      <c r="Q88" s="64"/>
      <c r="R88" s="64"/>
      <c r="S88" s="64"/>
      <c r="T88" s="65"/>
      <c r="U88" s="60">
        <v>4</v>
      </c>
      <c r="V88" s="61"/>
      <c r="W88" s="62"/>
      <c r="X88" s="62"/>
      <c r="Y88" s="62"/>
      <c r="Z88" s="63">
        <v>20</v>
      </c>
      <c r="AA88" s="66"/>
      <c r="AB88" s="61"/>
      <c r="AC88" s="64"/>
      <c r="AD88" s="64"/>
      <c r="AE88" s="64"/>
      <c r="AF88" s="67"/>
    </row>
    <row r="89" spans="1:32" s="68" customFormat="1" ht="24.9" customHeight="1">
      <c r="A89" s="70">
        <v>22</v>
      </c>
      <c r="B89" s="71" t="s">
        <v>48</v>
      </c>
      <c r="C89" s="72">
        <f t="shared" ref="C89:C102" si="110">IF(J89="E",1,0)+IF(P89="E",1,0)+IF(V89="E",1,0)+IF(AB89="E",1,0)</f>
        <v>0</v>
      </c>
      <c r="D89" s="73">
        <f t="shared" ref="D89:D102" si="111">SUM(E89:H89)</f>
        <v>24</v>
      </c>
      <c r="E89" s="74">
        <f t="shared" ref="E89:E102" si="112">SUM(K89,Q89,W89,AC89)</f>
        <v>0</v>
      </c>
      <c r="F89" s="74">
        <f t="shared" ref="F89:F102" si="113">SUM(L89,R89,X89,AD89)</f>
        <v>0</v>
      </c>
      <c r="G89" s="74">
        <f t="shared" ref="G89:G102" si="114">SUM(M89,S89,Y89,AE89)</f>
        <v>0</v>
      </c>
      <c r="H89" s="75">
        <f t="shared" ref="H89:H102" si="115">SUM(N89,T89,Z89,AF89)</f>
        <v>24</v>
      </c>
      <c r="I89" s="60"/>
      <c r="J89" s="61"/>
      <c r="K89" s="62"/>
      <c r="L89" s="62"/>
      <c r="M89" s="62"/>
      <c r="N89" s="63"/>
      <c r="O89" s="60"/>
      <c r="P89" s="61"/>
      <c r="Q89" s="64"/>
      <c r="R89" s="64"/>
      <c r="S89" s="64"/>
      <c r="T89" s="65"/>
      <c r="U89" s="60">
        <v>4</v>
      </c>
      <c r="V89" s="61"/>
      <c r="W89" s="62"/>
      <c r="X89" s="62"/>
      <c r="Y89" s="62"/>
      <c r="Z89" s="63">
        <v>8</v>
      </c>
      <c r="AA89" s="66">
        <v>3</v>
      </c>
      <c r="AB89" s="61"/>
      <c r="AC89" s="64"/>
      <c r="AD89" s="64"/>
      <c r="AE89" s="64"/>
      <c r="AF89" s="67">
        <v>16</v>
      </c>
    </row>
    <row r="90" spans="1:32" s="68" customFormat="1" ht="24.9" customHeight="1">
      <c r="A90" s="70">
        <v>23</v>
      </c>
      <c r="B90" s="71" t="s">
        <v>49</v>
      </c>
      <c r="C90" s="72">
        <f t="shared" si="110"/>
        <v>0</v>
      </c>
      <c r="D90" s="73">
        <f t="shared" si="111"/>
        <v>0</v>
      </c>
      <c r="E90" s="74">
        <f t="shared" si="112"/>
        <v>0</v>
      </c>
      <c r="F90" s="74">
        <f t="shared" si="113"/>
        <v>0</v>
      </c>
      <c r="G90" s="74">
        <f t="shared" si="114"/>
        <v>0</v>
      </c>
      <c r="H90" s="75">
        <f t="shared" si="115"/>
        <v>0</v>
      </c>
      <c r="I90" s="60"/>
      <c r="J90" s="61"/>
      <c r="K90" s="62"/>
      <c r="L90" s="62"/>
      <c r="M90" s="62"/>
      <c r="N90" s="63"/>
      <c r="O90" s="60"/>
      <c r="P90" s="61"/>
      <c r="Q90" s="64"/>
      <c r="R90" s="64"/>
      <c r="S90" s="64"/>
      <c r="T90" s="65"/>
      <c r="U90" s="60"/>
      <c r="V90" s="61"/>
      <c r="W90" s="62"/>
      <c r="X90" s="62"/>
      <c r="Y90" s="62"/>
      <c r="Z90" s="63"/>
      <c r="AA90" s="66">
        <v>9</v>
      </c>
      <c r="AB90" s="61"/>
      <c r="AC90" s="64"/>
      <c r="AD90" s="64"/>
      <c r="AE90" s="64"/>
      <c r="AF90" s="67"/>
    </row>
    <row r="91" spans="1:32" s="68" customFormat="1" ht="24.9" customHeight="1">
      <c r="A91" s="70">
        <v>24</v>
      </c>
      <c r="B91" s="71" t="s">
        <v>64</v>
      </c>
      <c r="C91" s="72">
        <f t="shared" si="110"/>
        <v>1</v>
      </c>
      <c r="D91" s="73">
        <f t="shared" si="111"/>
        <v>20</v>
      </c>
      <c r="E91" s="74">
        <f t="shared" si="112"/>
        <v>10</v>
      </c>
      <c r="F91" s="74">
        <f t="shared" si="113"/>
        <v>0</v>
      </c>
      <c r="G91" s="74">
        <f t="shared" si="114"/>
        <v>10</v>
      </c>
      <c r="H91" s="75">
        <f t="shared" si="115"/>
        <v>0</v>
      </c>
      <c r="I91" s="60"/>
      <c r="J91" s="61"/>
      <c r="K91" s="62"/>
      <c r="L91" s="62"/>
      <c r="M91" s="62"/>
      <c r="N91" s="63"/>
      <c r="O91" s="60"/>
      <c r="P91" s="61"/>
      <c r="Q91" s="64"/>
      <c r="R91" s="64"/>
      <c r="S91" s="64"/>
      <c r="T91" s="65"/>
      <c r="U91" s="60">
        <f>3</f>
        <v>3</v>
      </c>
      <c r="V91" s="61" t="s">
        <v>13</v>
      </c>
      <c r="W91" s="62">
        <v>10</v>
      </c>
      <c r="X91" s="62"/>
      <c r="Y91" s="62">
        <v>10</v>
      </c>
      <c r="Z91" s="63"/>
      <c r="AA91" s="66"/>
      <c r="AB91" s="61"/>
      <c r="AC91" s="64"/>
      <c r="AD91" s="64"/>
      <c r="AE91" s="64"/>
      <c r="AF91" s="67"/>
    </row>
    <row r="92" spans="1:32" s="68" customFormat="1" ht="24.9" customHeight="1">
      <c r="A92" s="70">
        <v>25</v>
      </c>
      <c r="B92" s="71" t="s">
        <v>65</v>
      </c>
      <c r="C92" s="72">
        <f t="shared" si="110"/>
        <v>1</v>
      </c>
      <c r="D92" s="73">
        <f t="shared" si="111"/>
        <v>20</v>
      </c>
      <c r="E92" s="74">
        <f t="shared" si="112"/>
        <v>10</v>
      </c>
      <c r="F92" s="74">
        <f t="shared" si="113"/>
        <v>0</v>
      </c>
      <c r="G92" s="74">
        <f t="shared" si="114"/>
        <v>10</v>
      </c>
      <c r="H92" s="75">
        <f t="shared" si="115"/>
        <v>0</v>
      </c>
      <c r="I92" s="60"/>
      <c r="J92" s="61"/>
      <c r="K92" s="62"/>
      <c r="L92" s="62"/>
      <c r="M92" s="62"/>
      <c r="N92" s="63"/>
      <c r="O92" s="60"/>
      <c r="P92" s="61"/>
      <c r="Q92" s="64"/>
      <c r="R92" s="64"/>
      <c r="S92" s="64"/>
      <c r="T92" s="65"/>
      <c r="U92" s="60"/>
      <c r="V92" s="61"/>
      <c r="W92" s="62"/>
      <c r="X92" s="62"/>
      <c r="Y92" s="62"/>
      <c r="Z92" s="63"/>
      <c r="AA92" s="66">
        <v>2</v>
      </c>
      <c r="AB92" s="61" t="s">
        <v>13</v>
      </c>
      <c r="AC92" s="64">
        <v>10</v>
      </c>
      <c r="AD92" s="64"/>
      <c r="AE92" s="64">
        <v>10</v>
      </c>
      <c r="AF92" s="67"/>
    </row>
    <row r="93" spans="1:32" s="68" customFormat="1" ht="24.9" customHeight="1">
      <c r="A93" s="70">
        <v>26</v>
      </c>
      <c r="B93" s="71" t="s">
        <v>66</v>
      </c>
      <c r="C93" s="72">
        <f t="shared" si="110"/>
        <v>0</v>
      </c>
      <c r="D93" s="73">
        <f t="shared" si="111"/>
        <v>20</v>
      </c>
      <c r="E93" s="74">
        <f t="shared" si="112"/>
        <v>10</v>
      </c>
      <c r="F93" s="74">
        <f t="shared" si="113"/>
        <v>0</v>
      </c>
      <c r="G93" s="74">
        <f t="shared" si="114"/>
        <v>10</v>
      </c>
      <c r="H93" s="75">
        <f t="shared" si="115"/>
        <v>0</v>
      </c>
      <c r="I93" s="60"/>
      <c r="J93" s="61"/>
      <c r="K93" s="62"/>
      <c r="L93" s="62"/>
      <c r="M93" s="62"/>
      <c r="N93" s="63"/>
      <c r="O93" s="60"/>
      <c r="P93" s="61"/>
      <c r="Q93" s="64"/>
      <c r="R93" s="64"/>
      <c r="S93" s="64"/>
      <c r="T93" s="65"/>
      <c r="U93" s="60"/>
      <c r="V93" s="61"/>
      <c r="W93" s="62"/>
      <c r="X93" s="62"/>
      <c r="Y93" s="62"/>
      <c r="Z93" s="63"/>
      <c r="AA93" s="66">
        <v>2</v>
      </c>
      <c r="AB93" s="61"/>
      <c r="AC93" s="64">
        <v>10</v>
      </c>
      <c r="AD93" s="64"/>
      <c r="AE93" s="64">
        <v>10</v>
      </c>
      <c r="AF93" s="67"/>
    </row>
    <row r="94" spans="1:32" s="68" customFormat="1" ht="24.9" customHeight="1">
      <c r="A94" s="70">
        <v>27</v>
      </c>
      <c r="B94" s="71" t="s">
        <v>67</v>
      </c>
      <c r="C94" s="72">
        <f t="shared" si="110"/>
        <v>1</v>
      </c>
      <c r="D94" s="73">
        <f t="shared" si="111"/>
        <v>30</v>
      </c>
      <c r="E94" s="74">
        <f t="shared" si="112"/>
        <v>20</v>
      </c>
      <c r="F94" s="74">
        <f t="shared" si="113"/>
        <v>0</v>
      </c>
      <c r="G94" s="74">
        <f t="shared" si="114"/>
        <v>10</v>
      </c>
      <c r="H94" s="75">
        <f t="shared" si="115"/>
        <v>0</v>
      </c>
      <c r="I94" s="60"/>
      <c r="J94" s="61"/>
      <c r="K94" s="62"/>
      <c r="L94" s="62"/>
      <c r="M94" s="62"/>
      <c r="N94" s="63"/>
      <c r="O94" s="60"/>
      <c r="P94" s="61"/>
      <c r="Q94" s="64"/>
      <c r="R94" s="64"/>
      <c r="S94" s="64"/>
      <c r="T94" s="65"/>
      <c r="U94" s="60"/>
      <c r="V94" s="61"/>
      <c r="W94" s="62"/>
      <c r="X94" s="62"/>
      <c r="Y94" s="62"/>
      <c r="Z94" s="63"/>
      <c r="AA94" s="66">
        <v>4</v>
      </c>
      <c r="AB94" s="61" t="s">
        <v>13</v>
      </c>
      <c r="AC94" s="64">
        <v>20</v>
      </c>
      <c r="AD94" s="64"/>
      <c r="AE94" s="64">
        <v>10</v>
      </c>
      <c r="AF94" s="67"/>
    </row>
    <row r="95" spans="1:32" s="68" customFormat="1" ht="24.9" customHeight="1">
      <c r="A95" s="140">
        <v>28</v>
      </c>
      <c r="B95" s="154" t="s">
        <v>111</v>
      </c>
      <c r="C95" s="72">
        <f t="shared" si="110"/>
        <v>0</v>
      </c>
      <c r="D95" s="73">
        <f t="shared" si="111"/>
        <v>16</v>
      </c>
      <c r="E95" s="74">
        <f t="shared" si="112"/>
        <v>8</v>
      </c>
      <c r="F95" s="74">
        <f t="shared" si="113"/>
        <v>0</v>
      </c>
      <c r="G95" s="74">
        <f t="shared" si="114"/>
        <v>0</v>
      </c>
      <c r="H95" s="75">
        <f t="shared" si="115"/>
        <v>8</v>
      </c>
      <c r="I95" s="60"/>
      <c r="J95" s="61"/>
      <c r="K95" s="62"/>
      <c r="L95" s="62"/>
      <c r="M95" s="62"/>
      <c r="N95" s="63"/>
      <c r="O95" s="60"/>
      <c r="P95" s="61"/>
      <c r="Q95" s="64"/>
      <c r="R95" s="64"/>
      <c r="S95" s="64"/>
      <c r="T95" s="65"/>
      <c r="U95" s="60"/>
      <c r="V95" s="61"/>
      <c r="W95" s="62"/>
      <c r="X95" s="62"/>
      <c r="Y95" s="62"/>
      <c r="Z95" s="182"/>
      <c r="AA95" s="60">
        <v>2</v>
      </c>
      <c r="AB95" s="61"/>
      <c r="AC95" s="64">
        <v>8</v>
      </c>
      <c r="AD95" s="64"/>
      <c r="AE95" s="64"/>
      <c r="AF95" s="67">
        <v>8</v>
      </c>
    </row>
    <row r="96" spans="1:32" s="68" customFormat="1" ht="24.9" customHeight="1">
      <c r="A96" s="155"/>
      <c r="B96" s="156" t="s">
        <v>112</v>
      </c>
      <c r="C96" s="72">
        <f t="shared" si="110"/>
        <v>0</v>
      </c>
      <c r="D96" s="73">
        <f t="shared" si="111"/>
        <v>0</v>
      </c>
      <c r="E96" s="74">
        <f t="shared" si="112"/>
        <v>0</v>
      </c>
      <c r="F96" s="74">
        <f t="shared" si="113"/>
        <v>0</v>
      </c>
      <c r="G96" s="74">
        <f t="shared" si="114"/>
        <v>0</v>
      </c>
      <c r="H96" s="75">
        <f t="shared" si="115"/>
        <v>0</v>
      </c>
      <c r="I96" s="66"/>
      <c r="J96" s="61"/>
      <c r="K96" s="178"/>
      <c r="L96" s="178"/>
      <c r="M96" s="178"/>
      <c r="N96" s="179"/>
      <c r="O96" s="60"/>
      <c r="P96" s="61"/>
      <c r="Q96" s="180"/>
      <c r="R96" s="64"/>
      <c r="S96" s="64"/>
      <c r="T96" s="181"/>
      <c r="U96" s="60"/>
      <c r="V96" s="61"/>
      <c r="W96" s="178"/>
      <c r="X96" s="62"/>
      <c r="Y96" s="62"/>
      <c r="Z96" s="182"/>
      <c r="AA96" s="60"/>
      <c r="AB96" s="61"/>
      <c r="AC96" s="197" t="s">
        <v>104</v>
      </c>
      <c r="AD96" s="199"/>
      <c r="AE96" s="199"/>
      <c r="AF96" s="218" t="s">
        <v>104</v>
      </c>
    </row>
    <row r="97" spans="1:32" s="68" customFormat="1" ht="24.9" customHeight="1">
      <c r="A97" s="157"/>
      <c r="B97" s="158" t="s">
        <v>113</v>
      </c>
      <c r="C97" s="72">
        <f t="shared" si="110"/>
        <v>0</v>
      </c>
      <c r="D97" s="73">
        <f t="shared" si="111"/>
        <v>0</v>
      </c>
      <c r="E97" s="74">
        <f t="shared" si="112"/>
        <v>0</v>
      </c>
      <c r="F97" s="74">
        <f t="shared" si="113"/>
        <v>0</v>
      </c>
      <c r="G97" s="74">
        <f t="shared" si="114"/>
        <v>0</v>
      </c>
      <c r="H97" s="75">
        <f t="shared" si="115"/>
        <v>0</v>
      </c>
      <c r="I97" s="66"/>
      <c r="J97" s="61"/>
      <c r="K97" s="178"/>
      <c r="L97" s="178"/>
      <c r="M97" s="178"/>
      <c r="N97" s="179"/>
      <c r="O97" s="60"/>
      <c r="P97" s="61"/>
      <c r="Q97" s="180"/>
      <c r="R97" s="64"/>
      <c r="S97" s="64"/>
      <c r="T97" s="181"/>
      <c r="U97" s="60"/>
      <c r="V97" s="61"/>
      <c r="W97" s="178"/>
      <c r="X97" s="62"/>
      <c r="Y97" s="62"/>
      <c r="Z97" s="182"/>
      <c r="AA97" s="60"/>
      <c r="AB97" s="61"/>
      <c r="AC97" s="197" t="s">
        <v>104</v>
      </c>
      <c r="AD97" s="199"/>
      <c r="AE97" s="199"/>
      <c r="AF97" s="218" t="s">
        <v>104</v>
      </c>
    </row>
    <row r="98" spans="1:32" s="68" customFormat="1" ht="24.9" customHeight="1">
      <c r="A98" s="140">
        <v>29</v>
      </c>
      <c r="B98" s="154" t="s">
        <v>114</v>
      </c>
      <c r="C98" s="72">
        <f t="shared" si="110"/>
        <v>0</v>
      </c>
      <c r="D98" s="73">
        <f t="shared" si="111"/>
        <v>16</v>
      </c>
      <c r="E98" s="74">
        <f t="shared" si="112"/>
        <v>8</v>
      </c>
      <c r="F98" s="74">
        <f t="shared" si="113"/>
        <v>0</v>
      </c>
      <c r="G98" s="74">
        <f t="shared" si="114"/>
        <v>8</v>
      </c>
      <c r="H98" s="75">
        <f t="shared" si="115"/>
        <v>0</v>
      </c>
      <c r="I98" s="66"/>
      <c r="J98" s="61"/>
      <c r="K98" s="178"/>
      <c r="L98" s="178"/>
      <c r="M98" s="178"/>
      <c r="N98" s="179"/>
      <c r="O98" s="60"/>
      <c r="P98" s="61"/>
      <c r="Q98" s="180"/>
      <c r="R98" s="64"/>
      <c r="S98" s="64"/>
      <c r="T98" s="181"/>
      <c r="U98" s="60"/>
      <c r="V98" s="61"/>
      <c r="W98" s="178"/>
      <c r="X98" s="62"/>
      <c r="Y98" s="62"/>
      <c r="Z98" s="182"/>
      <c r="AA98" s="60">
        <v>2</v>
      </c>
      <c r="AB98" s="61"/>
      <c r="AC98" s="180">
        <v>8</v>
      </c>
      <c r="AD98" s="64"/>
      <c r="AE98" s="64">
        <v>8</v>
      </c>
      <c r="AF98" s="67"/>
    </row>
    <row r="99" spans="1:32" s="68" customFormat="1" ht="24.9" customHeight="1">
      <c r="A99" s="155"/>
      <c r="B99" s="193" t="s">
        <v>115</v>
      </c>
      <c r="C99" s="72">
        <f t="shared" si="110"/>
        <v>0</v>
      </c>
      <c r="D99" s="73">
        <f t="shared" si="111"/>
        <v>0</v>
      </c>
      <c r="E99" s="74">
        <f t="shared" si="112"/>
        <v>0</v>
      </c>
      <c r="F99" s="74">
        <f t="shared" si="113"/>
        <v>0</v>
      </c>
      <c r="G99" s="74">
        <f t="shared" si="114"/>
        <v>0</v>
      </c>
      <c r="H99" s="75">
        <f t="shared" si="115"/>
        <v>0</v>
      </c>
      <c r="I99" s="66"/>
      <c r="J99" s="61"/>
      <c r="K99" s="178"/>
      <c r="L99" s="178"/>
      <c r="M99" s="178"/>
      <c r="N99" s="179"/>
      <c r="O99" s="60"/>
      <c r="P99" s="61"/>
      <c r="Q99" s="180"/>
      <c r="R99" s="64"/>
      <c r="S99" s="64"/>
      <c r="T99" s="181"/>
      <c r="U99" s="60"/>
      <c r="V99" s="61"/>
      <c r="W99" s="178"/>
      <c r="X99" s="62"/>
      <c r="Y99" s="62"/>
      <c r="Z99" s="182"/>
      <c r="AA99" s="60"/>
      <c r="AB99" s="61"/>
      <c r="AC99" s="197" t="s">
        <v>104</v>
      </c>
      <c r="AD99" s="199"/>
      <c r="AE99" s="198" t="s">
        <v>104</v>
      </c>
      <c r="AF99" s="200"/>
    </row>
    <row r="100" spans="1:32" s="68" customFormat="1" ht="24.9" customHeight="1">
      <c r="A100" s="155"/>
      <c r="B100" s="193" t="s">
        <v>116</v>
      </c>
      <c r="C100" s="72">
        <f t="shared" si="110"/>
        <v>0</v>
      </c>
      <c r="D100" s="73">
        <f t="shared" si="111"/>
        <v>0</v>
      </c>
      <c r="E100" s="74">
        <f t="shared" si="112"/>
        <v>0</v>
      </c>
      <c r="F100" s="74">
        <f t="shared" si="113"/>
        <v>0</v>
      </c>
      <c r="G100" s="74">
        <f t="shared" si="114"/>
        <v>0</v>
      </c>
      <c r="H100" s="75">
        <f t="shared" si="115"/>
        <v>0</v>
      </c>
      <c r="I100" s="66"/>
      <c r="J100" s="61"/>
      <c r="K100" s="178"/>
      <c r="L100" s="178"/>
      <c r="M100" s="178"/>
      <c r="N100" s="179"/>
      <c r="O100" s="60"/>
      <c r="P100" s="61"/>
      <c r="Q100" s="180"/>
      <c r="R100" s="64"/>
      <c r="S100" s="64"/>
      <c r="T100" s="181"/>
      <c r="U100" s="60"/>
      <c r="V100" s="61"/>
      <c r="W100" s="178"/>
      <c r="X100" s="62"/>
      <c r="Y100" s="62"/>
      <c r="Z100" s="182"/>
      <c r="AA100" s="60"/>
      <c r="AB100" s="61"/>
      <c r="AC100" s="197" t="s">
        <v>104</v>
      </c>
      <c r="AD100" s="199"/>
      <c r="AE100" s="198" t="s">
        <v>104</v>
      </c>
      <c r="AF100" s="200"/>
    </row>
    <row r="101" spans="1:32" s="68" customFormat="1" ht="24.9" customHeight="1">
      <c r="A101" s="155"/>
      <c r="B101" s="193" t="s">
        <v>117</v>
      </c>
      <c r="C101" s="72">
        <f t="shared" si="110"/>
        <v>0</v>
      </c>
      <c r="D101" s="73">
        <f t="shared" si="111"/>
        <v>0</v>
      </c>
      <c r="E101" s="74">
        <f t="shared" si="112"/>
        <v>0</v>
      </c>
      <c r="F101" s="74">
        <f t="shared" si="113"/>
        <v>0</v>
      </c>
      <c r="G101" s="74">
        <f t="shared" si="114"/>
        <v>0</v>
      </c>
      <c r="H101" s="75">
        <f t="shared" si="115"/>
        <v>0</v>
      </c>
      <c r="I101" s="66"/>
      <c r="J101" s="61"/>
      <c r="K101" s="178"/>
      <c r="L101" s="178"/>
      <c r="M101" s="178"/>
      <c r="N101" s="179"/>
      <c r="O101" s="60"/>
      <c r="P101" s="61"/>
      <c r="Q101" s="180"/>
      <c r="R101" s="64"/>
      <c r="S101" s="64"/>
      <c r="T101" s="181"/>
      <c r="U101" s="60"/>
      <c r="V101" s="61"/>
      <c r="W101" s="178"/>
      <c r="X101" s="62"/>
      <c r="Y101" s="62"/>
      <c r="Z101" s="182"/>
      <c r="AA101" s="60"/>
      <c r="AB101" s="61"/>
      <c r="AC101" s="197" t="s">
        <v>104</v>
      </c>
      <c r="AD101" s="199"/>
      <c r="AE101" s="198" t="s">
        <v>104</v>
      </c>
      <c r="AF101" s="200"/>
    </row>
    <row r="102" spans="1:32" s="68" customFormat="1" ht="24.9" customHeight="1">
      <c r="A102" s="157"/>
      <c r="B102" s="194" t="s">
        <v>118</v>
      </c>
      <c r="C102" s="72">
        <f t="shared" si="110"/>
        <v>0</v>
      </c>
      <c r="D102" s="73">
        <f t="shared" si="111"/>
        <v>0</v>
      </c>
      <c r="E102" s="74">
        <f t="shared" si="112"/>
        <v>0</v>
      </c>
      <c r="F102" s="74">
        <f t="shared" si="113"/>
        <v>0</v>
      </c>
      <c r="G102" s="74">
        <f t="shared" si="114"/>
        <v>0</v>
      </c>
      <c r="H102" s="75">
        <f t="shared" si="115"/>
        <v>0</v>
      </c>
      <c r="I102" s="66"/>
      <c r="J102" s="61"/>
      <c r="K102" s="178"/>
      <c r="L102" s="178"/>
      <c r="M102" s="178"/>
      <c r="N102" s="179"/>
      <c r="O102" s="60"/>
      <c r="P102" s="61"/>
      <c r="Q102" s="180"/>
      <c r="R102" s="64"/>
      <c r="S102" s="64"/>
      <c r="T102" s="181"/>
      <c r="U102" s="60"/>
      <c r="V102" s="61"/>
      <c r="W102" s="178"/>
      <c r="X102" s="62"/>
      <c r="Y102" s="62"/>
      <c r="Z102" s="182"/>
      <c r="AA102" s="60"/>
      <c r="AB102" s="61"/>
      <c r="AC102" s="197" t="s">
        <v>104</v>
      </c>
      <c r="AD102" s="199"/>
      <c r="AE102" s="198" t="s">
        <v>104</v>
      </c>
      <c r="AF102" s="200"/>
    </row>
    <row r="103" spans="1:32" s="68" customFormat="1" ht="24.9" customHeight="1">
      <c r="A103" s="201"/>
      <c r="B103" s="202" t="s">
        <v>68</v>
      </c>
      <c r="C103" s="203">
        <f>SUM(C88:C102)</f>
        <v>3</v>
      </c>
      <c r="D103" s="204">
        <f t="shared" ref="D103:H103" si="116">SUM(D88:D102)</f>
        <v>166</v>
      </c>
      <c r="E103" s="205">
        <f t="shared" si="116"/>
        <v>66</v>
      </c>
      <c r="F103" s="205">
        <f t="shared" si="116"/>
        <v>0</v>
      </c>
      <c r="G103" s="205">
        <f t="shared" si="116"/>
        <v>48</v>
      </c>
      <c r="H103" s="206">
        <f t="shared" si="116"/>
        <v>52</v>
      </c>
      <c r="I103" s="207">
        <f>SUM(I88:I102)</f>
        <v>0</v>
      </c>
      <c r="J103" s="210">
        <f>COUNTIF(J88:J102,"E")</f>
        <v>0</v>
      </c>
      <c r="K103" s="208" t="str">
        <f>TEXT(SUM(K88:K102),0)</f>
        <v>0</v>
      </c>
      <c r="L103" s="208" t="str">
        <f t="shared" ref="L103:N103" si="117">TEXT(SUM(L88:L102),0)</f>
        <v>0</v>
      </c>
      <c r="M103" s="208" t="str">
        <f t="shared" si="117"/>
        <v>0</v>
      </c>
      <c r="N103" s="208" t="str">
        <f t="shared" si="117"/>
        <v>0</v>
      </c>
      <c r="O103" s="209">
        <f t="shared" ref="O103" si="118">SUM(O88:O102)</f>
        <v>0</v>
      </c>
      <c r="P103" s="210">
        <f t="shared" ref="P103" si="119">COUNTIF(P88:P102,"E")</f>
        <v>0</v>
      </c>
      <c r="Q103" s="211" t="str">
        <f t="shared" ref="Q103" si="120">TEXT(SUM(Q88:Q102),0)</f>
        <v>0</v>
      </c>
      <c r="R103" s="212" t="str">
        <f t="shared" ref="R103" si="121">TEXT(SUM(R88:R102),0)</f>
        <v>0</v>
      </c>
      <c r="S103" s="212" t="str">
        <f t="shared" ref="S103" si="122">TEXT(SUM(S88:S102),0)</f>
        <v>0</v>
      </c>
      <c r="T103" s="213" t="str">
        <f t="shared" ref="T103" si="123">TEXT(SUM(T88:T102),0)</f>
        <v>0</v>
      </c>
      <c r="U103" s="209">
        <f t="shared" ref="U103" si="124">SUM(U88:U102)</f>
        <v>11</v>
      </c>
      <c r="V103" s="210">
        <f t="shared" ref="V103" si="125">COUNTIF(V88:V102,"E")</f>
        <v>1</v>
      </c>
      <c r="W103" s="214" t="str">
        <f t="shared" ref="W103" si="126">TEXT(SUM(W88:W102),0)</f>
        <v>10</v>
      </c>
      <c r="X103" s="215" t="str">
        <f t="shared" ref="X103" si="127">TEXT(SUM(X88:X102),0)</f>
        <v>0</v>
      </c>
      <c r="Y103" s="215" t="str">
        <f t="shared" ref="Y103" si="128">TEXT(SUM(Y88:Y102),0)</f>
        <v>10</v>
      </c>
      <c r="Z103" s="216" t="str">
        <f t="shared" ref="Z103" si="129">TEXT(SUM(Z88:Z102),0)</f>
        <v>28</v>
      </c>
      <c r="AA103" s="209">
        <f t="shared" ref="AA103" si="130">SUM(AA88:AA102)</f>
        <v>24</v>
      </c>
      <c r="AB103" s="210">
        <f t="shared" ref="AB103" si="131">COUNTIF(AB88:AB102,"E")</f>
        <v>2</v>
      </c>
      <c r="AC103" s="211" t="str">
        <f t="shared" ref="AC103" si="132">TEXT(SUM(AC88:AC102),0)</f>
        <v>56</v>
      </c>
      <c r="AD103" s="212" t="str">
        <f t="shared" ref="AD103" si="133">TEXT(SUM(AD88:AD102),0)</f>
        <v>0</v>
      </c>
      <c r="AE103" s="212" t="str">
        <f t="shared" ref="AE103" si="134">TEXT(SUM(AE88:AE102),0)</f>
        <v>38</v>
      </c>
      <c r="AF103" s="217" t="str">
        <f t="shared" ref="AF103" si="135">TEXT(SUM(AF88:AF102),0)</f>
        <v>24</v>
      </c>
    </row>
    <row r="104" spans="1:32" s="7" customFormat="1" ht="9.9" customHeight="1">
      <c r="A104" s="77"/>
      <c r="B104" s="78"/>
      <c r="C104" s="79"/>
      <c r="D104" s="79"/>
      <c r="E104" s="79"/>
      <c r="F104" s="79"/>
      <c r="G104" s="79"/>
      <c r="H104" s="79"/>
      <c r="I104" s="80"/>
      <c r="J104" s="80"/>
      <c r="K104" s="81"/>
      <c r="L104" s="81"/>
      <c r="M104" s="81"/>
      <c r="N104" s="81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2"/>
      <c r="AB104" s="78"/>
      <c r="AC104" s="80"/>
      <c r="AD104" s="79"/>
      <c r="AE104" s="79"/>
      <c r="AF104" s="119"/>
    </row>
    <row r="105" spans="1:32" ht="20.100000000000001" customHeight="1">
      <c r="A105" s="228" t="s">
        <v>69</v>
      </c>
      <c r="B105" s="229"/>
      <c r="C105" s="85"/>
      <c r="D105" s="86"/>
      <c r="E105" s="87" t="s">
        <v>18</v>
      </c>
      <c r="F105" s="87" t="s">
        <v>19</v>
      </c>
      <c r="G105" s="87" t="s">
        <v>20</v>
      </c>
      <c r="H105" s="88" t="s">
        <v>21</v>
      </c>
      <c r="I105" s="89"/>
      <c r="J105" s="90"/>
      <c r="K105" s="87" t="s">
        <v>18</v>
      </c>
      <c r="L105" s="87" t="s">
        <v>19</v>
      </c>
      <c r="M105" s="87" t="s">
        <v>20</v>
      </c>
      <c r="N105" s="88" t="s">
        <v>21</v>
      </c>
      <c r="O105" s="91"/>
      <c r="P105" s="90"/>
      <c r="Q105" s="87" t="s">
        <v>18</v>
      </c>
      <c r="R105" s="87" t="s">
        <v>19</v>
      </c>
      <c r="S105" s="87" t="s">
        <v>20</v>
      </c>
      <c r="T105" s="88" t="s">
        <v>21</v>
      </c>
      <c r="U105" s="89"/>
      <c r="V105" s="90"/>
      <c r="W105" s="87" t="s">
        <v>18</v>
      </c>
      <c r="X105" s="87" t="s">
        <v>19</v>
      </c>
      <c r="Y105" s="87" t="s">
        <v>20</v>
      </c>
      <c r="Z105" s="92" t="s">
        <v>21</v>
      </c>
      <c r="AA105" s="89"/>
      <c r="AB105" s="90"/>
      <c r="AC105" s="87" t="s">
        <v>18</v>
      </c>
      <c r="AD105" s="87" t="s">
        <v>19</v>
      </c>
      <c r="AE105" s="87" t="s">
        <v>20</v>
      </c>
      <c r="AF105" s="93" t="s">
        <v>21</v>
      </c>
    </row>
    <row r="106" spans="1:32" ht="45" customHeight="1" thickBot="1">
      <c r="A106" s="230"/>
      <c r="B106" s="231"/>
      <c r="C106" s="94">
        <f>C103+C43</f>
        <v>10</v>
      </c>
      <c r="D106" s="95">
        <f>D43+D103</f>
        <v>570</v>
      </c>
      <c r="E106" s="96">
        <f>+E43+E103</f>
        <v>274</v>
      </c>
      <c r="F106" s="96">
        <f>+F43+F103</f>
        <v>58</v>
      </c>
      <c r="G106" s="96">
        <f>+G43+G103</f>
        <v>144</v>
      </c>
      <c r="H106" s="97">
        <f>+H43+H103</f>
        <v>94</v>
      </c>
      <c r="I106" s="98">
        <f>I43+I103</f>
        <v>22</v>
      </c>
      <c r="J106" s="99">
        <f>J43+J103</f>
        <v>3</v>
      </c>
      <c r="K106" s="96">
        <f>VALUE(K43)+VALUE(K103)</f>
        <v>92</v>
      </c>
      <c r="L106" s="96">
        <f>VALUE(L43)+VALUE(L103)</f>
        <v>10</v>
      </c>
      <c r="M106" s="96">
        <f>VALUE(M43)+VALUE(M103)</f>
        <v>32</v>
      </c>
      <c r="N106" s="97">
        <f>VALUE(N43)+VALUE(N103)</f>
        <v>12</v>
      </c>
      <c r="O106" s="100">
        <f>O43+O103</f>
        <v>22</v>
      </c>
      <c r="P106" s="99">
        <f>P43+P103</f>
        <v>3</v>
      </c>
      <c r="Q106" s="96">
        <f>VALUE(Q43)+VALUE(Q103)</f>
        <v>68</v>
      </c>
      <c r="R106" s="96">
        <f>VALUE(R43)+VALUE(R103)</f>
        <v>30</v>
      </c>
      <c r="S106" s="96">
        <f>VALUE(S43)+VALUE(S103)</f>
        <v>36</v>
      </c>
      <c r="T106" s="97">
        <f>VALUE(T43)+VALUE(T103)</f>
        <v>18</v>
      </c>
      <c r="U106" s="101">
        <f>U43+U103</f>
        <v>22</v>
      </c>
      <c r="V106" s="99">
        <f>V43+V103</f>
        <v>2</v>
      </c>
      <c r="W106" s="96">
        <f>VALUE(W43)+VALUE(W103)</f>
        <v>58</v>
      </c>
      <c r="X106" s="96">
        <f>VALUE(X43)+VALUE(X103)</f>
        <v>18</v>
      </c>
      <c r="Y106" s="96">
        <f>VALUE(Y43)+VALUE(Y103)</f>
        <v>38</v>
      </c>
      <c r="Z106" s="97">
        <f>VALUE(Z43)+VALUE(Z103)</f>
        <v>40</v>
      </c>
      <c r="AA106" s="101">
        <f>AA43+AA103</f>
        <v>24</v>
      </c>
      <c r="AB106" s="99">
        <f>AB43+AB103</f>
        <v>2</v>
      </c>
      <c r="AC106" s="96">
        <f>VALUE(AC43)+VALUE(AC103)</f>
        <v>56</v>
      </c>
      <c r="AD106" s="96">
        <f>VALUE(AD43)+VALUE(AD103)</f>
        <v>0</v>
      </c>
      <c r="AE106" s="96">
        <f>VALUE(AE43)+VALUE(AE103)</f>
        <v>38</v>
      </c>
      <c r="AF106" s="102">
        <f>VALUE(AF43)+VALUE(AF103)</f>
        <v>24</v>
      </c>
    </row>
    <row r="107" spans="1:32" s="55" customFormat="1" ht="20.100000000000001" customHeight="1" thickBot="1">
      <c r="A107" s="103"/>
      <c r="B107" s="104"/>
      <c r="C107" s="104"/>
      <c r="D107" s="104" t="s">
        <v>45</v>
      </c>
      <c r="E107" s="104"/>
      <c r="F107" s="104"/>
      <c r="G107" s="104"/>
      <c r="H107" s="104"/>
      <c r="I107" s="104"/>
      <c r="J107" s="104"/>
      <c r="K107" s="105"/>
      <c r="L107" s="106">
        <f>VALUE(K106)+VALUE(L106)+VALUE(M106)+VALUE(N106)</f>
        <v>146</v>
      </c>
      <c r="M107" s="107"/>
      <c r="N107" s="108"/>
      <c r="O107" s="109"/>
      <c r="P107" s="104"/>
      <c r="Q107" s="105"/>
      <c r="R107" s="106">
        <f>VALUE(Q106)+VALUE(R106)+VALUE(S106)+VALUE(T106)</f>
        <v>152</v>
      </c>
      <c r="S107" s="107"/>
      <c r="T107" s="108"/>
      <c r="U107" s="109"/>
      <c r="V107" s="104"/>
      <c r="W107" s="105"/>
      <c r="X107" s="106">
        <f>VALUE(W106)+VALUE(X106)+VALUE(Y106)+VALUE(Z106)</f>
        <v>154</v>
      </c>
      <c r="Y107" s="107"/>
      <c r="Z107" s="108"/>
      <c r="AA107" s="109"/>
      <c r="AB107" s="104"/>
      <c r="AC107" s="105"/>
      <c r="AD107" s="107">
        <f>VALUE(AC106)+VALUE(AD106)+VALUE(AE106)+VALUE(AF106)</f>
        <v>118</v>
      </c>
      <c r="AE107" s="107"/>
      <c r="AF107" s="110"/>
    </row>
    <row r="108" spans="1:32" ht="9.9" customHeight="1" thickBot="1">
      <c r="A108" s="111"/>
      <c r="B108" s="112"/>
      <c r="C108" s="113"/>
      <c r="D108" s="113"/>
      <c r="E108" s="113"/>
      <c r="F108" s="113"/>
      <c r="G108" s="113"/>
      <c r="H108" s="113"/>
      <c r="I108" s="114"/>
      <c r="J108" s="114"/>
      <c r="K108" s="115"/>
      <c r="L108" s="115"/>
      <c r="M108" s="115"/>
      <c r="N108" s="115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20"/>
      <c r="AB108" s="112"/>
      <c r="AC108" s="114"/>
      <c r="AD108" s="113"/>
      <c r="AE108" s="113"/>
      <c r="AF108" s="121"/>
    </row>
    <row r="109" spans="1:32" s="55" customFormat="1" ht="30" customHeight="1">
      <c r="A109" s="118" t="s">
        <v>70</v>
      </c>
      <c r="B109" s="51"/>
      <c r="C109" s="51"/>
      <c r="D109" s="51"/>
      <c r="E109" s="51"/>
      <c r="F109" s="51"/>
      <c r="G109" s="51"/>
      <c r="H109" s="51"/>
      <c r="I109" s="52"/>
      <c r="J109" s="52"/>
      <c r="K109" s="52"/>
      <c r="L109" s="52"/>
      <c r="M109" s="52"/>
      <c r="N109" s="52"/>
      <c r="O109" s="52"/>
      <c r="P109" s="53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4"/>
    </row>
    <row r="110" spans="1:32" s="68" customFormat="1" ht="24.9" customHeight="1">
      <c r="A110" s="70">
        <v>21</v>
      </c>
      <c r="B110" s="71" t="s">
        <v>47</v>
      </c>
      <c r="C110" s="72">
        <f t="shared" ref="C110" si="136">IF(J110="E",1,0)+IF(P110="E",1,0)+IF(V110="E",1,0)+IF(AB110="E",1,0)</f>
        <v>0</v>
      </c>
      <c r="D110" s="73">
        <f t="shared" ref="D110" si="137">SUM(E110:H110)</f>
        <v>20</v>
      </c>
      <c r="E110" s="74">
        <f t="shared" ref="E110:H110" si="138">SUM(K110,Q110,W110,AC110)</f>
        <v>0</v>
      </c>
      <c r="F110" s="74">
        <f t="shared" si="138"/>
        <v>0</v>
      </c>
      <c r="G110" s="74">
        <f t="shared" si="138"/>
        <v>0</v>
      </c>
      <c r="H110" s="75">
        <f t="shared" si="138"/>
        <v>20</v>
      </c>
      <c r="I110" s="60"/>
      <c r="J110" s="61"/>
      <c r="K110" s="62"/>
      <c r="L110" s="62"/>
      <c r="M110" s="62"/>
      <c r="N110" s="63"/>
      <c r="O110" s="60"/>
      <c r="P110" s="61"/>
      <c r="Q110" s="64"/>
      <c r="R110" s="64"/>
      <c r="S110" s="64"/>
      <c r="T110" s="65"/>
      <c r="U110" s="60">
        <v>4</v>
      </c>
      <c r="V110" s="61"/>
      <c r="W110" s="62"/>
      <c r="X110" s="62"/>
      <c r="Y110" s="62"/>
      <c r="Z110" s="182">
        <v>20</v>
      </c>
      <c r="AA110" s="60"/>
      <c r="AB110" s="61"/>
      <c r="AC110" s="64"/>
      <c r="AD110" s="64"/>
      <c r="AE110" s="64"/>
      <c r="AF110" s="67"/>
    </row>
    <row r="111" spans="1:32" s="68" customFormat="1" ht="24.9" customHeight="1">
      <c r="A111" s="70">
        <v>22</v>
      </c>
      <c r="B111" s="71" t="s">
        <v>48</v>
      </c>
      <c r="C111" s="72">
        <f t="shared" ref="C111:C121" si="139">IF(J111="E",1,0)+IF(P111="E",1,0)+IF(V111="E",1,0)+IF(AB111="E",1,0)</f>
        <v>0</v>
      </c>
      <c r="D111" s="73">
        <f t="shared" ref="D111:D121" si="140">SUM(E111:H111)</f>
        <v>24</v>
      </c>
      <c r="E111" s="74">
        <f t="shared" ref="E111:E121" si="141">SUM(K111,Q111,W111,AC111)</f>
        <v>0</v>
      </c>
      <c r="F111" s="74">
        <f t="shared" ref="F111:F121" si="142">SUM(L111,R111,X111,AD111)</f>
        <v>0</v>
      </c>
      <c r="G111" s="74">
        <f t="shared" ref="G111:G121" si="143">SUM(M111,S111,Y111,AE111)</f>
        <v>0</v>
      </c>
      <c r="H111" s="75">
        <f t="shared" ref="H111:H121" si="144">SUM(N111,T111,Z111,AF111)</f>
        <v>24</v>
      </c>
      <c r="I111" s="60"/>
      <c r="J111" s="61"/>
      <c r="K111" s="62"/>
      <c r="L111" s="62"/>
      <c r="M111" s="62"/>
      <c r="N111" s="63"/>
      <c r="O111" s="60"/>
      <c r="P111" s="61"/>
      <c r="Q111" s="64"/>
      <c r="R111" s="64"/>
      <c r="S111" s="64"/>
      <c r="T111" s="65"/>
      <c r="U111" s="60">
        <v>4</v>
      </c>
      <c r="V111" s="61"/>
      <c r="W111" s="62"/>
      <c r="X111" s="62"/>
      <c r="Y111" s="62"/>
      <c r="Z111" s="182">
        <v>8</v>
      </c>
      <c r="AA111" s="60">
        <v>3</v>
      </c>
      <c r="AB111" s="61"/>
      <c r="AC111" s="64"/>
      <c r="AD111" s="64"/>
      <c r="AE111" s="64"/>
      <c r="AF111" s="67">
        <v>16</v>
      </c>
    </row>
    <row r="112" spans="1:32" s="68" customFormat="1" ht="24.9" customHeight="1">
      <c r="A112" s="70">
        <v>23</v>
      </c>
      <c r="B112" s="71" t="s">
        <v>49</v>
      </c>
      <c r="C112" s="72">
        <f t="shared" si="139"/>
        <v>0</v>
      </c>
      <c r="D112" s="73">
        <f t="shared" si="140"/>
        <v>0</v>
      </c>
      <c r="E112" s="74">
        <f t="shared" si="141"/>
        <v>0</v>
      </c>
      <c r="F112" s="74">
        <f t="shared" si="142"/>
        <v>0</v>
      </c>
      <c r="G112" s="74">
        <f t="shared" si="143"/>
        <v>0</v>
      </c>
      <c r="H112" s="75">
        <f t="shared" si="144"/>
        <v>0</v>
      </c>
      <c r="I112" s="60"/>
      <c r="J112" s="61"/>
      <c r="K112" s="62"/>
      <c r="L112" s="62"/>
      <c r="M112" s="62"/>
      <c r="N112" s="63"/>
      <c r="O112" s="60"/>
      <c r="P112" s="61"/>
      <c r="Q112" s="64"/>
      <c r="R112" s="64"/>
      <c r="S112" s="64"/>
      <c r="T112" s="65"/>
      <c r="U112" s="60"/>
      <c r="V112" s="61"/>
      <c r="W112" s="62"/>
      <c r="X112" s="62"/>
      <c r="Y112" s="62"/>
      <c r="Z112" s="182"/>
      <c r="AA112" s="60">
        <v>9</v>
      </c>
      <c r="AB112" s="61"/>
      <c r="AC112" s="64"/>
      <c r="AD112" s="64"/>
      <c r="AE112" s="64"/>
      <c r="AF112" s="67"/>
    </row>
    <row r="113" spans="1:32" s="68" customFormat="1" ht="24.9" customHeight="1">
      <c r="A113" s="70">
        <v>24</v>
      </c>
      <c r="B113" s="71" t="s">
        <v>71</v>
      </c>
      <c r="C113" s="72">
        <f t="shared" si="139"/>
        <v>1</v>
      </c>
      <c r="D113" s="73">
        <f t="shared" si="140"/>
        <v>20</v>
      </c>
      <c r="E113" s="74">
        <f t="shared" si="141"/>
        <v>10</v>
      </c>
      <c r="F113" s="74">
        <f t="shared" si="142"/>
        <v>0</v>
      </c>
      <c r="G113" s="74">
        <f t="shared" si="143"/>
        <v>10</v>
      </c>
      <c r="H113" s="75">
        <f t="shared" si="144"/>
        <v>0</v>
      </c>
      <c r="I113" s="60"/>
      <c r="J113" s="61"/>
      <c r="K113" s="62"/>
      <c r="L113" s="62"/>
      <c r="M113" s="62"/>
      <c r="N113" s="63"/>
      <c r="O113" s="60"/>
      <c r="P113" s="61"/>
      <c r="Q113" s="64"/>
      <c r="R113" s="64"/>
      <c r="S113" s="64"/>
      <c r="T113" s="65"/>
      <c r="U113" s="60">
        <f>3</f>
        <v>3</v>
      </c>
      <c r="V113" s="61" t="s">
        <v>13</v>
      </c>
      <c r="W113" s="62">
        <v>10</v>
      </c>
      <c r="X113" s="62"/>
      <c r="Y113" s="62">
        <v>10</v>
      </c>
      <c r="Z113" s="182"/>
      <c r="AA113" s="60"/>
      <c r="AB113" s="61"/>
      <c r="AC113" s="64"/>
      <c r="AD113" s="64"/>
      <c r="AE113" s="64"/>
      <c r="AF113" s="67"/>
    </row>
    <row r="114" spans="1:32" s="68" customFormat="1" ht="24.9" customHeight="1">
      <c r="A114" s="70">
        <v>25</v>
      </c>
      <c r="B114" s="71" t="s">
        <v>72</v>
      </c>
      <c r="C114" s="72">
        <f t="shared" si="139"/>
        <v>1</v>
      </c>
      <c r="D114" s="73">
        <f t="shared" si="140"/>
        <v>20</v>
      </c>
      <c r="E114" s="74">
        <f t="shared" si="141"/>
        <v>10</v>
      </c>
      <c r="F114" s="74">
        <f t="shared" si="142"/>
        <v>0</v>
      </c>
      <c r="G114" s="74">
        <f t="shared" si="143"/>
        <v>10</v>
      </c>
      <c r="H114" s="75">
        <f t="shared" si="144"/>
        <v>0</v>
      </c>
      <c r="I114" s="60"/>
      <c r="J114" s="61"/>
      <c r="K114" s="62"/>
      <c r="L114" s="62"/>
      <c r="M114" s="62"/>
      <c r="N114" s="63"/>
      <c r="O114" s="60"/>
      <c r="P114" s="61"/>
      <c r="Q114" s="64"/>
      <c r="R114" s="64"/>
      <c r="S114" s="64"/>
      <c r="T114" s="65"/>
      <c r="U114" s="60"/>
      <c r="V114" s="61"/>
      <c r="W114" s="62"/>
      <c r="X114" s="62"/>
      <c r="Y114" s="62"/>
      <c r="Z114" s="182"/>
      <c r="AA114" s="60">
        <v>2</v>
      </c>
      <c r="AB114" s="61" t="s">
        <v>13</v>
      </c>
      <c r="AC114" s="64">
        <v>10</v>
      </c>
      <c r="AD114" s="64"/>
      <c r="AE114" s="64">
        <v>10</v>
      </c>
      <c r="AF114" s="67"/>
    </row>
    <row r="115" spans="1:32" s="68" customFormat="1" ht="24.9" customHeight="1">
      <c r="A115" s="70">
        <v>26</v>
      </c>
      <c r="B115" s="71" t="s">
        <v>73</v>
      </c>
      <c r="C115" s="72">
        <f t="shared" si="139"/>
        <v>0</v>
      </c>
      <c r="D115" s="73">
        <f t="shared" si="140"/>
        <v>20</v>
      </c>
      <c r="E115" s="74">
        <f t="shared" si="141"/>
        <v>10</v>
      </c>
      <c r="F115" s="74">
        <f t="shared" si="142"/>
        <v>0</v>
      </c>
      <c r="G115" s="74">
        <f t="shared" si="143"/>
        <v>10</v>
      </c>
      <c r="H115" s="75">
        <f t="shared" si="144"/>
        <v>0</v>
      </c>
      <c r="I115" s="60"/>
      <c r="J115" s="61"/>
      <c r="K115" s="62"/>
      <c r="L115" s="62"/>
      <c r="M115" s="62"/>
      <c r="N115" s="63"/>
      <c r="O115" s="60"/>
      <c r="P115" s="61"/>
      <c r="Q115" s="64"/>
      <c r="R115" s="64"/>
      <c r="S115" s="64"/>
      <c r="T115" s="65"/>
      <c r="U115" s="60"/>
      <c r="V115" s="61"/>
      <c r="W115" s="62"/>
      <c r="X115" s="62"/>
      <c r="Y115" s="62"/>
      <c r="Z115" s="182"/>
      <c r="AA115" s="60">
        <v>2</v>
      </c>
      <c r="AB115" s="61"/>
      <c r="AC115" s="64">
        <v>10</v>
      </c>
      <c r="AD115" s="64"/>
      <c r="AE115" s="64">
        <v>10</v>
      </c>
      <c r="AF115" s="67"/>
    </row>
    <row r="116" spans="1:32" s="68" customFormat="1" ht="24.9" customHeight="1">
      <c r="A116" s="70">
        <v>27</v>
      </c>
      <c r="B116" s="71" t="s">
        <v>74</v>
      </c>
      <c r="C116" s="72">
        <f t="shared" si="139"/>
        <v>1</v>
      </c>
      <c r="D116" s="73">
        <f t="shared" si="140"/>
        <v>30</v>
      </c>
      <c r="E116" s="74">
        <f t="shared" si="141"/>
        <v>10</v>
      </c>
      <c r="F116" s="74">
        <f t="shared" si="142"/>
        <v>0</v>
      </c>
      <c r="G116" s="74">
        <f t="shared" si="143"/>
        <v>10</v>
      </c>
      <c r="H116" s="75">
        <f t="shared" si="144"/>
        <v>10</v>
      </c>
      <c r="I116" s="60"/>
      <c r="J116" s="61"/>
      <c r="K116" s="62"/>
      <c r="L116" s="62"/>
      <c r="M116" s="62"/>
      <c r="N116" s="63"/>
      <c r="O116" s="60"/>
      <c r="P116" s="61"/>
      <c r="Q116" s="64"/>
      <c r="R116" s="64"/>
      <c r="S116" s="64"/>
      <c r="T116" s="65"/>
      <c r="U116" s="60"/>
      <c r="V116" s="61"/>
      <c r="W116" s="62"/>
      <c r="X116" s="62"/>
      <c r="Y116" s="62"/>
      <c r="Z116" s="182"/>
      <c r="AA116" s="60">
        <v>4</v>
      </c>
      <c r="AB116" s="61" t="s">
        <v>13</v>
      </c>
      <c r="AC116" s="64">
        <v>10</v>
      </c>
      <c r="AD116" s="64"/>
      <c r="AE116" s="64">
        <v>10</v>
      </c>
      <c r="AF116" s="67">
        <v>10</v>
      </c>
    </row>
    <row r="117" spans="1:32" s="68" customFormat="1" ht="24.9" customHeight="1">
      <c r="A117" s="195">
        <v>28.29</v>
      </c>
      <c r="B117" s="154" t="s">
        <v>99</v>
      </c>
      <c r="C117" s="72">
        <f t="shared" si="139"/>
        <v>0</v>
      </c>
      <c r="D117" s="73">
        <f t="shared" si="140"/>
        <v>32</v>
      </c>
      <c r="E117" s="74">
        <f t="shared" si="141"/>
        <v>16</v>
      </c>
      <c r="F117" s="74">
        <f t="shared" si="142"/>
        <v>0</v>
      </c>
      <c r="G117" s="74">
        <f t="shared" si="143"/>
        <v>16</v>
      </c>
      <c r="H117" s="75">
        <f t="shared" si="144"/>
        <v>0</v>
      </c>
      <c r="I117" s="60"/>
      <c r="J117" s="61"/>
      <c r="K117" s="62"/>
      <c r="L117" s="62"/>
      <c r="M117" s="62"/>
      <c r="N117" s="63"/>
      <c r="O117" s="60"/>
      <c r="P117" s="61"/>
      <c r="Q117" s="64"/>
      <c r="R117" s="64"/>
      <c r="S117" s="64"/>
      <c r="T117" s="65"/>
      <c r="U117" s="60"/>
      <c r="V117" s="61"/>
      <c r="W117" s="62"/>
      <c r="X117" s="62"/>
      <c r="Y117" s="62"/>
      <c r="Z117" s="182"/>
      <c r="AA117" s="60">
        <v>4</v>
      </c>
      <c r="AB117" s="61"/>
      <c r="AC117" s="64">
        <v>16</v>
      </c>
      <c r="AD117" s="64"/>
      <c r="AE117" s="64">
        <v>16</v>
      </c>
      <c r="AF117" s="67"/>
    </row>
    <row r="118" spans="1:32" s="68" customFormat="1" ht="24.9" customHeight="1">
      <c r="A118" s="155"/>
      <c r="B118" s="156" t="s">
        <v>106</v>
      </c>
      <c r="C118" s="72">
        <f t="shared" si="139"/>
        <v>0</v>
      </c>
      <c r="D118" s="73">
        <f t="shared" si="140"/>
        <v>0</v>
      </c>
      <c r="E118" s="74">
        <f t="shared" si="141"/>
        <v>0</v>
      </c>
      <c r="F118" s="74">
        <f t="shared" si="142"/>
        <v>0</v>
      </c>
      <c r="G118" s="74">
        <f t="shared" si="143"/>
        <v>0</v>
      </c>
      <c r="H118" s="75">
        <f t="shared" si="144"/>
        <v>0</v>
      </c>
      <c r="I118" s="66"/>
      <c r="J118" s="61"/>
      <c r="K118" s="178"/>
      <c r="L118" s="178"/>
      <c r="M118" s="178"/>
      <c r="N118" s="179"/>
      <c r="O118" s="60"/>
      <c r="P118" s="61"/>
      <c r="Q118" s="180"/>
      <c r="R118" s="64"/>
      <c r="S118" s="64"/>
      <c r="T118" s="181"/>
      <c r="U118" s="60"/>
      <c r="V118" s="61"/>
      <c r="W118" s="178"/>
      <c r="X118" s="62"/>
      <c r="Y118" s="62"/>
      <c r="Z118" s="182"/>
      <c r="AA118" s="60"/>
      <c r="AB118" s="61"/>
      <c r="AC118" s="197" t="s">
        <v>104</v>
      </c>
      <c r="AD118" s="198" t="s">
        <v>104</v>
      </c>
      <c r="AE118" s="199"/>
      <c r="AF118" s="200"/>
    </row>
    <row r="119" spans="1:32" s="68" customFormat="1" ht="24.9" customHeight="1">
      <c r="A119" s="155"/>
      <c r="B119" s="156" t="s">
        <v>119</v>
      </c>
      <c r="C119" s="72">
        <f t="shared" si="139"/>
        <v>0</v>
      </c>
      <c r="D119" s="73">
        <f t="shared" si="140"/>
        <v>0</v>
      </c>
      <c r="E119" s="74">
        <f t="shared" si="141"/>
        <v>0</v>
      </c>
      <c r="F119" s="74">
        <f t="shared" si="142"/>
        <v>0</v>
      </c>
      <c r="G119" s="74">
        <f t="shared" si="143"/>
        <v>0</v>
      </c>
      <c r="H119" s="75">
        <f t="shared" si="144"/>
        <v>0</v>
      </c>
      <c r="I119" s="66"/>
      <c r="J119" s="61"/>
      <c r="K119" s="178"/>
      <c r="L119" s="178"/>
      <c r="M119" s="178"/>
      <c r="N119" s="179"/>
      <c r="O119" s="60"/>
      <c r="P119" s="61"/>
      <c r="Q119" s="180"/>
      <c r="R119" s="64"/>
      <c r="S119" s="64"/>
      <c r="T119" s="181"/>
      <c r="U119" s="60"/>
      <c r="V119" s="61"/>
      <c r="W119" s="178"/>
      <c r="X119" s="62"/>
      <c r="Y119" s="62"/>
      <c r="Z119" s="182"/>
      <c r="AA119" s="60"/>
      <c r="AB119" s="61"/>
      <c r="AC119" s="197" t="s">
        <v>104</v>
      </c>
      <c r="AD119" s="199"/>
      <c r="AE119" s="198" t="s">
        <v>104</v>
      </c>
      <c r="AF119" s="200"/>
    </row>
    <row r="120" spans="1:32" s="68" customFormat="1" ht="24.9" customHeight="1">
      <c r="A120" s="155"/>
      <c r="B120" s="156" t="s">
        <v>120</v>
      </c>
      <c r="C120" s="72">
        <f t="shared" si="139"/>
        <v>0</v>
      </c>
      <c r="D120" s="73">
        <f t="shared" si="140"/>
        <v>0</v>
      </c>
      <c r="E120" s="74">
        <f t="shared" si="141"/>
        <v>0</v>
      </c>
      <c r="F120" s="74">
        <f t="shared" si="142"/>
        <v>0</v>
      </c>
      <c r="G120" s="74">
        <f t="shared" si="143"/>
        <v>0</v>
      </c>
      <c r="H120" s="75">
        <f t="shared" si="144"/>
        <v>0</v>
      </c>
      <c r="I120" s="66"/>
      <c r="J120" s="61"/>
      <c r="K120" s="178"/>
      <c r="L120" s="178"/>
      <c r="M120" s="178"/>
      <c r="N120" s="179"/>
      <c r="O120" s="60"/>
      <c r="P120" s="61"/>
      <c r="Q120" s="180"/>
      <c r="R120" s="64"/>
      <c r="S120" s="64"/>
      <c r="T120" s="181"/>
      <c r="U120" s="60"/>
      <c r="V120" s="61"/>
      <c r="W120" s="178"/>
      <c r="X120" s="62"/>
      <c r="Y120" s="62"/>
      <c r="Z120" s="182"/>
      <c r="AA120" s="60"/>
      <c r="AB120" s="61"/>
      <c r="AC120" s="197" t="s">
        <v>104</v>
      </c>
      <c r="AD120" s="199"/>
      <c r="AE120" s="198" t="s">
        <v>104</v>
      </c>
      <c r="AF120" s="200"/>
    </row>
    <row r="121" spans="1:32" s="68" customFormat="1" ht="24.9" customHeight="1">
      <c r="A121" s="157"/>
      <c r="B121" s="158" t="s">
        <v>121</v>
      </c>
      <c r="C121" s="72">
        <f t="shared" si="139"/>
        <v>0</v>
      </c>
      <c r="D121" s="73">
        <f t="shared" si="140"/>
        <v>0</v>
      </c>
      <c r="E121" s="74">
        <f t="shared" si="141"/>
        <v>0</v>
      </c>
      <c r="F121" s="74">
        <f t="shared" si="142"/>
        <v>0</v>
      </c>
      <c r="G121" s="74">
        <f t="shared" si="143"/>
        <v>0</v>
      </c>
      <c r="H121" s="75">
        <f t="shared" si="144"/>
        <v>0</v>
      </c>
      <c r="I121" s="66"/>
      <c r="J121" s="61"/>
      <c r="K121" s="178"/>
      <c r="L121" s="178"/>
      <c r="M121" s="178"/>
      <c r="N121" s="179"/>
      <c r="O121" s="60"/>
      <c r="P121" s="61"/>
      <c r="Q121" s="180"/>
      <c r="R121" s="64"/>
      <c r="S121" s="64"/>
      <c r="T121" s="181"/>
      <c r="U121" s="60"/>
      <c r="V121" s="61"/>
      <c r="W121" s="178"/>
      <c r="X121" s="62"/>
      <c r="Y121" s="62"/>
      <c r="Z121" s="182"/>
      <c r="AA121" s="60"/>
      <c r="AB121" s="61"/>
      <c r="AC121" s="219"/>
      <c r="AD121" s="199"/>
      <c r="AE121" s="199"/>
      <c r="AF121" s="218" t="s">
        <v>122</v>
      </c>
    </row>
    <row r="122" spans="1:32" s="68" customFormat="1" ht="24.9" customHeight="1">
      <c r="A122" s="201"/>
      <c r="B122" s="202" t="s">
        <v>75</v>
      </c>
      <c r="C122" s="203">
        <f>SUM(C110:C121)</f>
        <v>3</v>
      </c>
      <c r="D122" s="204">
        <f t="shared" ref="D122:H122" si="145">SUM(D110:D121)</f>
        <v>166</v>
      </c>
      <c r="E122" s="205">
        <f t="shared" si="145"/>
        <v>56</v>
      </c>
      <c r="F122" s="205">
        <f t="shared" si="145"/>
        <v>0</v>
      </c>
      <c r="G122" s="205">
        <f t="shared" si="145"/>
        <v>56</v>
      </c>
      <c r="H122" s="206">
        <f t="shared" si="145"/>
        <v>54</v>
      </c>
      <c r="I122" s="209">
        <f>SUM(I110:I121)</f>
        <v>0</v>
      </c>
      <c r="J122" s="210">
        <f>COUNTIF(J110:J121,"E")</f>
        <v>0</v>
      </c>
      <c r="K122" s="208" t="str">
        <f>TEXT(SUM(K110:K121),0)</f>
        <v>0</v>
      </c>
      <c r="L122" s="208" t="str">
        <f t="shared" ref="L122:N122" si="146">TEXT(SUM(L110:L121),0)</f>
        <v>0</v>
      </c>
      <c r="M122" s="208" t="str">
        <f t="shared" si="146"/>
        <v>0</v>
      </c>
      <c r="N122" s="223" t="str">
        <f t="shared" si="146"/>
        <v>0</v>
      </c>
      <c r="O122" s="209">
        <f t="shared" ref="O122" si="147">SUM(O110:O121)</f>
        <v>0</v>
      </c>
      <c r="P122" s="210">
        <f t="shared" ref="P122" si="148">COUNTIF(P110:P121,"E")</f>
        <v>0</v>
      </c>
      <c r="Q122" s="211" t="str">
        <f t="shared" ref="Q122" si="149">TEXT(SUM(Q110:Q121),0)</f>
        <v>0</v>
      </c>
      <c r="R122" s="212" t="str">
        <f t="shared" ref="R122" si="150">TEXT(SUM(R110:R121),0)</f>
        <v>0</v>
      </c>
      <c r="S122" s="212" t="str">
        <f t="shared" ref="S122" si="151">TEXT(SUM(S110:S121),0)</f>
        <v>0</v>
      </c>
      <c r="T122" s="213" t="str">
        <f t="shared" ref="T122" si="152">TEXT(SUM(T110:T121),0)</f>
        <v>0</v>
      </c>
      <c r="U122" s="209">
        <f t="shared" ref="U122" si="153">SUM(U110:U121)</f>
        <v>11</v>
      </c>
      <c r="V122" s="210">
        <f t="shared" ref="V122" si="154">COUNTIF(V110:V121,"E")</f>
        <v>1</v>
      </c>
      <c r="W122" s="214" t="str">
        <f t="shared" ref="W122" si="155">TEXT(SUM(W110:W121),0)</f>
        <v>10</v>
      </c>
      <c r="X122" s="215" t="str">
        <f t="shared" ref="X122" si="156">TEXT(SUM(X110:X121),0)</f>
        <v>0</v>
      </c>
      <c r="Y122" s="215" t="str">
        <f t="shared" ref="Y122" si="157">TEXT(SUM(Y110:Y121),0)</f>
        <v>10</v>
      </c>
      <c r="Z122" s="216" t="str">
        <f t="shared" ref="Z122" si="158">TEXT(SUM(Z110:Z121),0)</f>
        <v>28</v>
      </c>
      <c r="AA122" s="209">
        <f t="shared" ref="AA122" si="159">SUM(AA110:AA121)</f>
        <v>24</v>
      </c>
      <c r="AB122" s="210">
        <f t="shared" ref="AB122" si="160">COUNTIF(AB110:AB121,"E")</f>
        <v>2</v>
      </c>
      <c r="AC122" s="211" t="str">
        <f t="shared" ref="AC122" si="161">TEXT(SUM(AC110:AC121),0)</f>
        <v>46</v>
      </c>
      <c r="AD122" s="212" t="str">
        <f t="shared" ref="AD122" si="162">TEXT(SUM(AD110:AD121),0)</f>
        <v>0</v>
      </c>
      <c r="AE122" s="212" t="str">
        <f t="shared" ref="AE122" si="163">TEXT(SUM(AE110:AE121),0)</f>
        <v>46</v>
      </c>
      <c r="AF122" s="217" t="str">
        <f t="shared" ref="AF122" si="164">TEXT(SUM(AF110:AF121),0)</f>
        <v>26</v>
      </c>
    </row>
    <row r="123" spans="1:32" s="7" customFormat="1" ht="9.9" customHeight="1">
      <c r="A123" s="77"/>
      <c r="B123" s="78"/>
      <c r="C123" s="79"/>
      <c r="D123" s="79"/>
      <c r="E123" s="79"/>
      <c r="F123" s="79"/>
      <c r="G123" s="79"/>
      <c r="H123" s="79"/>
      <c r="I123" s="80"/>
      <c r="J123" s="80"/>
      <c r="K123" s="81"/>
      <c r="L123" s="81"/>
      <c r="M123" s="81"/>
      <c r="N123" s="81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2"/>
      <c r="AB123" s="78"/>
      <c r="AC123" s="80"/>
      <c r="AD123" s="79"/>
      <c r="AE123" s="79"/>
      <c r="AF123" s="119"/>
    </row>
    <row r="124" spans="1:32" ht="20.100000000000001" customHeight="1">
      <c r="A124" s="228" t="s">
        <v>76</v>
      </c>
      <c r="B124" s="229"/>
      <c r="C124" s="85"/>
      <c r="D124" s="86"/>
      <c r="E124" s="87" t="s">
        <v>18</v>
      </c>
      <c r="F124" s="87" t="s">
        <v>19</v>
      </c>
      <c r="G124" s="87" t="s">
        <v>20</v>
      </c>
      <c r="H124" s="88" t="s">
        <v>21</v>
      </c>
      <c r="I124" s="89"/>
      <c r="J124" s="90"/>
      <c r="K124" s="87" t="s">
        <v>18</v>
      </c>
      <c r="L124" s="87" t="s">
        <v>19</v>
      </c>
      <c r="M124" s="87" t="s">
        <v>20</v>
      </c>
      <c r="N124" s="88" t="s">
        <v>21</v>
      </c>
      <c r="O124" s="91"/>
      <c r="P124" s="90"/>
      <c r="Q124" s="87" t="s">
        <v>18</v>
      </c>
      <c r="R124" s="87" t="s">
        <v>19</v>
      </c>
      <c r="S124" s="87" t="s">
        <v>20</v>
      </c>
      <c r="T124" s="88" t="s">
        <v>21</v>
      </c>
      <c r="U124" s="89"/>
      <c r="V124" s="90"/>
      <c r="W124" s="87" t="s">
        <v>18</v>
      </c>
      <c r="X124" s="87" t="s">
        <v>19</v>
      </c>
      <c r="Y124" s="87" t="s">
        <v>20</v>
      </c>
      <c r="Z124" s="92" t="s">
        <v>21</v>
      </c>
      <c r="AA124" s="89"/>
      <c r="AB124" s="90"/>
      <c r="AC124" s="87" t="s">
        <v>18</v>
      </c>
      <c r="AD124" s="87" t="s">
        <v>19</v>
      </c>
      <c r="AE124" s="87" t="s">
        <v>20</v>
      </c>
      <c r="AF124" s="93" t="s">
        <v>21</v>
      </c>
    </row>
    <row r="125" spans="1:32" ht="45" customHeight="1" thickBot="1">
      <c r="A125" s="230"/>
      <c r="B125" s="231"/>
      <c r="C125" s="94">
        <f t="shared" ref="C125:H125" si="165">C122+C43</f>
        <v>10</v>
      </c>
      <c r="D125" s="95">
        <f t="shared" si="165"/>
        <v>570</v>
      </c>
      <c r="E125" s="96">
        <f t="shared" si="165"/>
        <v>264</v>
      </c>
      <c r="F125" s="96">
        <f t="shared" si="165"/>
        <v>58</v>
      </c>
      <c r="G125" s="96">
        <f t="shared" si="165"/>
        <v>152</v>
      </c>
      <c r="H125" s="97">
        <f t="shared" si="165"/>
        <v>96</v>
      </c>
      <c r="I125" s="98">
        <f>I43+I122</f>
        <v>22</v>
      </c>
      <c r="J125" s="99">
        <f>J43+J122</f>
        <v>3</v>
      </c>
      <c r="K125" s="96">
        <f>VALUE(K43)+VALUE(K122)</f>
        <v>92</v>
      </c>
      <c r="L125" s="96">
        <f>VALUE(L43)+VALUE(L122)</f>
        <v>10</v>
      </c>
      <c r="M125" s="96">
        <f>VALUE(M43)+VALUE(M122)</f>
        <v>32</v>
      </c>
      <c r="N125" s="97">
        <f>VALUE(N43)+VALUE(N122)</f>
        <v>12</v>
      </c>
      <c r="O125" s="100">
        <f>O43+O122</f>
        <v>22</v>
      </c>
      <c r="P125" s="99">
        <f>P43+P122</f>
        <v>3</v>
      </c>
      <c r="Q125" s="96">
        <f>VALUE(Q43)+VALUE(Q122)</f>
        <v>68</v>
      </c>
      <c r="R125" s="96">
        <f>VALUE(R43)+VALUE(R122)</f>
        <v>30</v>
      </c>
      <c r="S125" s="96">
        <f>VALUE(S43)+VALUE(S122)</f>
        <v>36</v>
      </c>
      <c r="T125" s="97">
        <f>VALUE(T43)+VALUE(T122)</f>
        <v>18</v>
      </c>
      <c r="U125" s="101">
        <f>U43+U122</f>
        <v>22</v>
      </c>
      <c r="V125" s="99">
        <f>V43+V122</f>
        <v>2</v>
      </c>
      <c r="W125" s="96">
        <f>VALUE(W43)+VALUE(W122)</f>
        <v>58</v>
      </c>
      <c r="X125" s="96">
        <f>VALUE(X43)+VALUE(X122)</f>
        <v>18</v>
      </c>
      <c r="Y125" s="96">
        <f>VALUE(Y43)+VALUE(Y122)</f>
        <v>38</v>
      </c>
      <c r="Z125" s="97">
        <f>VALUE(Z43)+VALUE(Z122)</f>
        <v>40</v>
      </c>
      <c r="AA125" s="101">
        <f>AA43+AA122</f>
        <v>24</v>
      </c>
      <c r="AB125" s="99">
        <f>AB43+AB122</f>
        <v>2</v>
      </c>
      <c r="AC125" s="96">
        <f>VALUE(AC43)+VALUE(AC122)</f>
        <v>46</v>
      </c>
      <c r="AD125" s="96">
        <f>VALUE(AD43)+VALUE(AD122)</f>
        <v>0</v>
      </c>
      <c r="AE125" s="96">
        <f>VALUE(AE43)+VALUE(AE122)</f>
        <v>46</v>
      </c>
      <c r="AF125" s="102">
        <f>VALUE(AF43)+VALUE(AF122)</f>
        <v>26</v>
      </c>
    </row>
    <row r="126" spans="1:32" s="55" customFormat="1" ht="20.100000000000001" customHeight="1" thickBot="1">
      <c r="A126" s="103"/>
      <c r="B126" s="104"/>
      <c r="C126" s="104"/>
      <c r="D126" s="104"/>
      <c r="E126" s="104"/>
      <c r="F126" s="104"/>
      <c r="G126" s="104"/>
      <c r="H126" s="104"/>
      <c r="I126" s="104"/>
      <c r="J126" s="104"/>
      <c r="K126" s="105"/>
      <c r="L126" s="106">
        <f>VALUE(K125)+VALUE(L125)+VALUE(M125)+VALUE(N125)</f>
        <v>146</v>
      </c>
      <c r="M126" s="107"/>
      <c r="N126" s="108"/>
      <c r="O126" s="109"/>
      <c r="P126" s="104"/>
      <c r="Q126" s="105"/>
      <c r="R126" s="106">
        <f>VALUE(Q125)+VALUE(R125)+VALUE(S125)+VALUE(T125)</f>
        <v>152</v>
      </c>
      <c r="S126" s="107"/>
      <c r="T126" s="108"/>
      <c r="U126" s="109"/>
      <c r="V126" s="104"/>
      <c r="W126" s="105"/>
      <c r="X126" s="106">
        <f>VALUE(W125)+VALUE(X125)+VALUE(Y125)+VALUE(Z125)</f>
        <v>154</v>
      </c>
      <c r="Y126" s="107"/>
      <c r="Z126" s="108"/>
      <c r="AA126" s="109"/>
      <c r="AB126" s="104"/>
      <c r="AC126" s="105"/>
      <c r="AD126" s="107">
        <f>VALUE(AC125)+VALUE(AD125)+VALUE(AE125)+VALUE(AF125)</f>
        <v>118</v>
      </c>
      <c r="AE126" s="107"/>
      <c r="AF126" s="110"/>
    </row>
    <row r="127" spans="1:32" ht="9.9" customHeight="1" thickBot="1">
      <c r="A127" s="111"/>
      <c r="B127" s="112"/>
      <c r="C127" s="113"/>
      <c r="D127" s="113"/>
      <c r="E127" s="113"/>
      <c r="F127" s="113"/>
      <c r="G127" s="113"/>
      <c r="H127" s="113"/>
      <c r="I127" s="114"/>
      <c r="J127" s="114"/>
      <c r="K127" s="115"/>
      <c r="L127" s="115"/>
      <c r="M127" s="115"/>
      <c r="N127" s="115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20"/>
      <c r="AB127" s="112"/>
      <c r="AC127" s="114"/>
      <c r="AD127" s="113"/>
      <c r="AE127" s="113"/>
      <c r="AF127" s="121"/>
    </row>
    <row r="128" spans="1:32" s="55" customFormat="1" ht="30" customHeight="1">
      <c r="A128" s="118" t="s">
        <v>77</v>
      </c>
      <c r="B128" s="51"/>
      <c r="C128" s="51"/>
      <c r="D128" s="51"/>
      <c r="E128" s="51"/>
      <c r="F128" s="51"/>
      <c r="G128" s="51"/>
      <c r="H128" s="51"/>
      <c r="I128" s="52"/>
      <c r="J128" s="52"/>
      <c r="K128" s="52"/>
      <c r="L128" s="52"/>
      <c r="M128" s="52"/>
      <c r="N128" s="52"/>
      <c r="O128" s="52"/>
      <c r="P128" s="53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4"/>
    </row>
    <row r="129" spans="1:32" s="68" customFormat="1" ht="24.9" customHeight="1">
      <c r="A129" s="70">
        <v>21</v>
      </c>
      <c r="B129" s="71" t="s">
        <v>47</v>
      </c>
      <c r="C129" s="72">
        <f t="shared" ref="C129" si="166">IF(J129="E",1,0)+IF(P129="E",1,0)+IF(V129="E",1,0)+IF(AB129="E",1,0)</f>
        <v>0</v>
      </c>
      <c r="D129" s="73">
        <f t="shared" ref="D129" si="167">SUM(E129:H129)</f>
        <v>20</v>
      </c>
      <c r="E129" s="74">
        <f t="shared" ref="E129:H129" si="168">SUM(K129,Q129,W129,AC129)</f>
        <v>0</v>
      </c>
      <c r="F129" s="74">
        <f t="shared" si="168"/>
        <v>0</v>
      </c>
      <c r="G129" s="74">
        <f t="shared" si="168"/>
        <v>0</v>
      </c>
      <c r="H129" s="75">
        <f t="shared" si="168"/>
        <v>20</v>
      </c>
      <c r="I129" s="60"/>
      <c r="J129" s="61"/>
      <c r="K129" s="62"/>
      <c r="L129" s="62"/>
      <c r="M129" s="62"/>
      <c r="N129" s="63"/>
      <c r="O129" s="60"/>
      <c r="P129" s="61"/>
      <c r="Q129" s="64"/>
      <c r="R129" s="64"/>
      <c r="S129" s="64"/>
      <c r="T129" s="65"/>
      <c r="U129" s="60">
        <v>4</v>
      </c>
      <c r="V129" s="61"/>
      <c r="W129" s="62"/>
      <c r="X129" s="62"/>
      <c r="Y129" s="62"/>
      <c r="Z129" s="63">
        <v>20</v>
      </c>
      <c r="AA129" s="66"/>
      <c r="AB129" s="61"/>
      <c r="AC129" s="64"/>
      <c r="AD129" s="64"/>
      <c r="AE129" s="64"/>
      <c r="AF129" s="67"/>
    </row>
    <row r="130" spans="1:32" s="68" customFormat="1" ht="24.9" customHeight="1">
      <c r="A130" s="70">
        <v>22</v>
      </c>
      <c r="B130" s="71" t="s">
        <v>48</v>
      </c>
      <c r="C130" s="72">
        <f t="shared" ref="C130:C144" si="169">IF(J130="E",1,0)+IF(P130="E",1,0)+IF(V130="E",1,0)+IF(AB130="E",1,0)</f>
        <v>0</v>
      </c>
      <c r="D130" s="73">
        <f t="shared" ref="D130:D144" si="170">SUM(E130:H130)</f>
        <v>24</v>
      </c>
      <c r="E130" s="74">
        <f t="shared" ref="E130:E144" si="171">SUM(K130,Q130,W130,AC130)</f>
        <v>0</v>
      </c>
      <c r="F130" s="74">
        <f t="shared" ref="F130:F144" si="172">SUM(L130,R130,X130,AD130)</f>
        <v>0</v>
      </c>
      <c r="G130" s="74">
        <f t="shared" ref="G130:G144" si="173">SUM(M130,S130,Y130,AE130)</f>
        <v>0</v>
      </c>
      <c r="H130" s="75">
        <f t="shared" ref="H130:H144" si="174">SUM(N130,T130,Z130,AF130)</f>
        <v>24</v>
      </c>
      <c r="I130" s="60"/>
      <c r="J130" s="61"/>
      <c r="K130" s="62"/>
      <c r="L130" s="62"/>
      <c r="M130" s="62"/>
      <c r="N130" s="63"/>
      <c r="O130" s="60"/>
      <c r="P130" s="61"/>
      <c r="Q130" s="64"/>
      <c r="R130" s="64"/>
      <c r="S130" s="64"/>
      <c r="T130" s="65"/>
      <c r="U130" s="60">
        <v>4</v>
      </c>
      <c r="V130" s="61"/>
      <c r="W130" s="62"/>
      <c r="X130" s="62"/>
      <c r="Y130" s="62"/>
      <c r="Z130" s="63">
        <v>8</v>
      </c>
      <c r="AA130" s="66">
        <v>3</v>
      </c>
      <c r="AB130" s="61"/>
      <c r="AC130" s="64"/>
      <c r="AD130" s="64"/>
      <c r="AE130" s="64"/>
      <c r="AF130" s="67">
        <v>16</v>
      </c>
    </row>
    <row r="131" spans="1:32" s="68" customFormat="1" ht="24.9" customHeight="1">
      <c r="A131" s="70">
        <v>23</v>
      </c>
      <c r="B131" s="71" t="s">
        <v>49</v>
      </c>
      <c r="C131" s="72">
        <f t="shared" si="169"/>
        <v>0</v>
      </c>
      <c r="D131" s="73">
        <f t="shared" si="170"/>
        <v>0</v>
      </c>
      <c r="E131" s="74">
        <f t="shared" si="171"/>
        <v>0</v>
      </c>
      <c r="F131" s="74">
        <f t="shared" si="172"/>
        <v>0</v>
      </c>
      <c r="G131" s="74">
        <f t="shared" si="173"/>
        <v>0</v>
      </c>
      <c r="H131" s="75">
        <f t="shared" si="174"/>
        <v>0</v>
      </c>
      <c r="I131" s="60"/>
      <c r="J131" s="61"/>
      <c r="K131" s="62"/>
      <c r="L131" s="62"/>
      <c r="M131" s="62"/>
      <c r="N131" s="63"/>
      <c r="O131" s="60"/>
      <c r="P131" s="61"/>
      <c r="Q131" s="64"/>
      <c r="R131" s="64"/>
      <c r="S131" s="64"/>
      <c r="T131" s="65"/>
      <c r="U131" s="60"/>
      <c r="V131" s="61"/>
      <c r="W131" s="62"/>
      <c r="X131" s="62"/>
      <c r="Y131" s="62"/>
      <c r="Z131" s="63"/>
      <c r="AA131" s="66">
        <v>9</v>
      </c>
      <c r="AB131" s="61"/>
      <c r="AC131" s="64"/>
      <c r="AD131" s="64"/>
      <c r="AE131" s="64"/>
      <c r="AF131" s="67"/>
    </row>
    <row r="132" spans="1:32" s="68" customFormat="1" ht="24.9" customHeight="1">
      <c r="A132" s="70">
        <v>24</v>
      </c>
      <c r="B132" s="71" t="s">
        <v>78</v>
      </c>
      <c r="C132" s="72">
        <f t="shared" si="169"/>
        <v>1</v>
      </c>
      <c r="D132" s="73">
        <f t="shared" si="170"/>
        <v>20</v>
      </c>
      <c r="E132" s="74">
        <f t="shared" si="171"/>
        <v>10</v>
      </c>
      <c r="F132" s="74">
        <f t="shared" si="172"/>
        <v>0</v>
      </c>
      <c r="G132" s="74">
        <f t="shared" si="173"/>
        <v>0</v>
      </c>
      <c r="H132" s="75">
        <f t="shared" si="174"/>
        <v>10</v>
      </c>
      <c r="I132" s="60"/>
      <c r="J132" s="61"/>
      <c r="K132" s="62"/>
      <c r="L132" s="62"/>
      <c r="M132" s="62"/>
      <c r="N132" s="63"/>
      <c r="O132" s="60"/>
      <c r="P132" s="61"/>
      <c r="Q132" s="64"/>
      <c r="R132" s="64"/>
      <c r="S132" s="64"/>
      <c r="T132" s="65"/>
      <c r="U132" s="60">
        <f>3</f>
        <v>3</v>
      </c>
      <c r="V132" s="61" t="s">
        <v>13</v>
      </c>
      <c r="W132" s="62">
        <v>10</v>
      </c>
      <c r="X132" s="62"/>
      <c r="Y132" s="62"/>
      <c r="Z132" s="63">
        <v>10</v>
      </c>
      <c r="AA132" s="66"/>
      <c r="AB132" s="61"/>
      <c r="AC132" s="64"/>
      <c r="AD132" s="64"/>
      <c r="AE132" s="64"/>
      <c r="AF132" s="67"/>
    </row>
    <row r="133" spans="1:32" s="68" customFormat="1" ht="24.9" customHeight="1">
      <c r="A133" s="70">
        <v>25</v>
      </c>
      <c r="B133" s="71" t="s">
        <v>79</v>
      </c>
      <c r="C133" s="72">
        <f t="shared" si="169"/>
        <v>1</v>
      </c>
      <c r="D133" s="73">
        <f t="shared" si="170"/>
        <v>20</v>
      </c>
      <c r="E133" s="74">
        <f t="shared" si="171"/>
        <v>10</v>
      </c>
      <c r="F133" s="74">
        <f t="shared" si="172"/>
        <v>10</v>
      </c>
      <c r="G133" s="74">
        <f t="shared" si="173"/>
        <v>0</v>
      </c>
      <c r="H133" s="75">
        <f t="shared" si="174"/>
        <v>0</v>
      </c>
      <c r="I133" s="60"/>
      <c r="J133" s="61"/>
      <c r="K133" s="62"/>
      <c r="L133" s="62"/>
      <c r="M133" s="62"/>
      <c r="N133" s="63"/>
      <c r="O133" s="60"/>
      <c r="P133" s="61"/>
      <c r="Q133" s="64"/>
      <c r="R133" s="64"/>
      <c r="S133" s="64"/>
      <c r="T133" s="65"/>
      <c r="U133" s="60"/>
      <c r="V133" s="61"/>
      <c r="W133" s="62"/>
      <c r="X133" s="62"/>
      <c r="Y133" s="62"/>
      <c r="Z133" s="63"/>
      <c r="AA133" s="66">
        <v>3</v>
      </c>
      <c r="AB133" s="61" t="s">
        <v>13</v>
      </c>
      <c r="AC133" s="64">
        <v>10</v>
      </c>
      <c r="AD133" s="64">
        <v>10</v>
      </c>
      <c r="AE133" s="64"/>
      <c r="AF133" s="67"/>
    </row>
    <row r="134" spans="1:32" s="68" customFormat="1" ht="24.9" customHeight="1">
      <c r="A134" s="70">
        <v>26</v>
      </c>
      <c r="B134" s="71" t="s">
        <v>80</v>
      </c>
      <c r="C134" s="72">
        <f t="shared" si="169"/>
        <v>0</v>
      </c>
      <c r="D134" s="73">
        <f t="shared" si="170"/>
        <v>20</v>
      </c>
      <c r="E134" s="74">
        <f t="shared" si="171"/>
        <v>10</v>
      </c>
      <c r="F134" s="74">
        <f t="shared" si="172"/>
        <v>0</v>
      </c>
      <c r="G134" s="74">
        <f t="shared" si="173"/>
        <v>10</v>
      </c>
      <c r="H134" s="75">
        <f t="shared" si="174"/>
        <v>0</v>
      </c>
      <c r="I134" s="60"/>
      <c r="J134" s="61"/>
      <c r="K134" s="62"/>
      <c r="L134" s="62"/>
      <c r="M134" s="62"/>
      <c r="N134" s="63"/>
      <c r="O134" s="60"/>
      <c r="P134" s="61"/>
      <c r="Q134" s="64"/>
      <c r="R134" s="64"/>
      <c r="S134" s="64"/>
      <c r="T134" s="65"/>
      <c r="U134" s="60"/>
      <c r="V134" s="61"/>
      <c r="W134" s="62"/>
      <c r="X134" s="62"/>
      <c r="Y134" s="62"/>
      <c r="Z134" s="63"/>
      <c r="AA134" s="66">
        <v>2</v>
      </c>
      <c r="AB134" s="61"/>
      <c r="AC134" s="64">
        <v>10</v>
      </c>
      <c r="AD134" s="64"/>
      <c r="AE134" s="64">
        <v>10</v>
      </c>
      <c r="AF134" s="67"/>
    </row>
    <row r="135" spans="1:32" s="68" customFormat="1" ht="24.9" customHeight="1">
      <c r="A135" s="70">
        <v>27</v>
      </c>
      <c r="B135" s="71" t="s">
        <v>81</v>
      </c>
      <c r="C135" s="72">
        <f t="shared" si="169"/>
        <v>1</v>
      </c>
      <c r="D135" s="73">
        <f t="shared" si="170"/>
        <v>30</v>
      </c>
      <c r="E135" s="74">
        <f t="shared" si="171"/>
        <v>10</v>
      </c>
      <c r="F135" s="74">
        <f t="shared" si="172"/>
        <v>0</v>
      </c>
      <c r="G135" s="74">
        <f t="shared" si="173"/>
        <v>20</v>
      </c>
      <c r="H135" s="75">
        <f t="shared" si="174"/>
        <v>0</v>
      </c>
      <c r="I135" s="60"/>
      <c r="J135" s="61"/>
      <c r="K135" s="62"/>
      <c r="L135" s="62"/>
      <c r="M135" s="62"/>
      <c r="N135" s="63"/>
      <c r="O135" s="60"/>
      <c r="P135" s="61"/>
      <c r="Q135" s="64"/>
      <c r="R135" s="64"/>
      <c r="S135" s="64"/>
      <c r="T135" s="65"/>
      <c r="U135" s="60"/>
      <c r="V135" s="61"/>
      <c r="W135" s="62"/>
      <c r="X135" s="62"/>
      <c r="Y135" s="62"/>
      <c r="Z135" s="63"/>
      <c r="AA135" s="66">
        <v>3</v>
      </c>
      <c r="AB135" s="61" t="s">
        <v>13</v>
      </c>
      <c r="AC135" s="64">
        <v>10</v>
      </c>
      <c r="AD135" s="64"/>
      <c r="AE135" s="64">
        <v>20</v>
      </c>
      <c r="AF135" s="67"/>
    </row>
    <row r="136" spans="1:32" s="68" customFormat="1" ht="24.9" customHeight="1">
      <c r="A136" s="140">
        <v>28</v>
      </c>
      <c r="B136" s="154" t="s">
        <v>111</v>
      </c>
      <c r="C136" s="72">
        <f t="shared" si="169"/>
        <v>0</v>
      </c>
      <c r="D136" s="73">
        <f t="shared" si="170"/>
        <v>16</v>
      </c>
      <c r="E136" s="74">
        <f t="shared" si="171"/>
        <v>8</v>
      </c>
      <c r="F136" s="74">
        <f t="shared" si="172"/>
        <v>0</v>
      </c>
      <c r="G136" s="74">
        <f t="shared" si="173"/>
        <v>8</v>
      </c>
      <c r="H136" s="75">
        <f t="shared" si="174"/>
        <v>0</v>
      </c>
      <c r="I136" s="60"/>
      <c r="J136" s="61"/>
      <c r="K136" s="62"/>
      <c r="L136" s="62"/>
      <c r="M136" s="62"/>
      <c r="N136" s="63"/>
      <c r="O136" s="60"/>
      <c r="P136" s="61"/>
      <c r="Q136" s="64"/>
      <c r="R136" s="64"/>
      <c r="S136" s="64"/>
      <c r="T136" s="65"/>
      <c r="U136" s="60"/>
      <c r="V136" s="61"/>
      <c r="W136" s="62"/>
      <c r="X136" s="62"/>
      <c r="Y136" s="62"/>
      <c r="Z136" s="182"/>
      <c r="AA136" s="60">
        <v>2</v>
      </c>
      <c r="AB136" s="61"/>
      <c r="AC136" s="64">
        <v>8</v>
      </c>
      <c r="AD136" s="64"/>
      <c r="AE136" s="64">
        <v>8</v>
      </c>
      <c r="AF136" s="67"/>
    </row>
    <row r="137" spans="1:32" s="68" customFormat="1" ht="24.9" customHeight="1">
      <c r="A137" s="155"/>
      <c r="B137" s="156" t="s">
        <v>123</v>
      </c>
      <c r="C137" s="72">
        <f t="shared" si="169"/>
        <v>0</v>
      </c>
      <c r="D137" s="73">
        <f t="shared" si="170"/>
        <v>0</v>
      </c>
      <c r="E137" s="74">
        <f t="shared" si="171"/>
        <v>0</v>
      </c>
      <c r="F137" s="74">
        <f t="shared" si="172"/>
        <v>0</v>
      </c>
      <c r="G137" s="74">
        <f t="shared" si="173"/>
        <v>0</v>
      </c>
      <c r="H137" s="75">
        <f t="shared" si="174"/>
        <v>0</v>
      </c>
      <c r="I137" s="66"/>
      <c r="J137" s="61"/>
      <c r="K137" s="178"/>
      <c r="L137" s="178"/>
      <c r="M137" s="178"/>
      <c r="N137" s="179"/>
      <c r="O137" s="60"/>
      <c r="P137" s="61"/>
      <c r="Q137" s="180"/>
      <c r="R137" s="64"/>
      <c r="S137" s="64"/>
      <c r="T137" s="181"/>
      <c r="U137" s="60"/>
      <c r="V137" s="61"/>
      <c r="W137" s="178"/>
      <c r="X137" s="62"/>
      <c r="Y137" s="62"/>
      <c r="Z137" s="182"/>
      <c r="AA137" s="60"/>
      <c r="AB137" s="61"/>
      <c r="AC137" s="226" t="s">
        <v>104</v>
      </c>
      <c r="AD137" s="224"/>
      <c r="AE137" s="227" t="s">
        <v>104</v>
      </c>
      <c r="AF137" s="225"/>
    </row>
    <row r="138" spans="1:32" s="68" customFormat="1" ht="24.9" customHeight="1">
      <c r="A138" s="155"/>
      <c r="B138" s="156" t="s">
        <v>124</v>
      </c>
      <c r="C138" s="72">
        <f t="shared" si="169"/>
        <v>0</v>
      </c>
      <c r="D138" s="73">
        <f t="shared" si="170"/>
        <v>0</v>
      </c>
      <c r="E138" s="74">
        <f t="shared" si="171"/>
        <v>0</v>
      </c>
      <c r="F138" s="74">
        <f t="shared" si="172"/>
        <v>0</v>
      </c>
      <c r="G138" s="74">
        <f t="shared" si="173"/>
        <v>0</v>
      </c>
      <c r="H138" s="75">
        <f t="shared" si="174"/>
        <v>0</v>
      </c>
      <c r="I138" s="66"/>
      <c r="J138" s="61"/>
      <c r="K138" s="178"/>
      <c r="L138" s="178"/>
      <c r="M138" s="178"/>
      <c r="N138" s="179"/>
      <c r="O138" s="60"/>
      <c r="P138" s="61"/>
      <c r="Q138" s="180"/>
      <c r="R138" s="64"/>
      <c r="S138" s="64"/>
      <c r="T138" s="181"/>
      <c r="U138" s="60"/>
      <c r="V138" s="61"/>
      <c r="W138" s="178"/>
      <c r="X138" s="62"/>
      <c r="Y138" s="62"/>
      <c r="Z138" s="182"/>
      <c r="AA138" s="60"/>
      <c r="AB138" s="61"/>
      <c r="AC138" s="226" t="s">
        <v>104</v>
      </c>
      <c r="AD138" s="224"/>
      <c r="AE138" s="227" t="s">
        <v>104</v>
      </c>
      <c r="AF138" s="225"/>
    </row>
    <row r="139" spans="1:32" s="68" customFormat="1" ht="24.9" customHeight="1">
      <c r="A139" s="155"/>
      <c r="B139" s="156" t="s">
        <v>125</v>
      </c>
      <c r="C139" s="72">
        <f t="shared" si="169"/>
        <v>0</v>
      </c>
      <c r="D139" s="73">
        <f t="shared" si="170"/>
        <v>0</v>
      </c>
      <c r="E139" s="74">
        <f t="shared" si="171"/>
        <v>0</v>
      </c>
      <c r="F139" s="74">
        <f t="shared" si="172"/>
        <v>0</v>
      </c>
      <c r="G139" s="74">
        <f t="shared" si="173"/>
        <v>0</v>
      </c>
      <c r="H139" s="75">
        <f t="shared" si="174"/>
        <v>0</v>
      </c>
      <c r="I139" s="66"/>
      <c r="J139" s="61"/>
      <c r="K139" s="178"/>
      <c r="L139" s="178"/>
      <c r="M139" s="178"/>
      <c r="N139" s="179"/>
      <c r="O139" s="60"/>
      <c r="P139" s="61"/>
      <c r="Q139" s="180"/>
      <c r="R139" s="64"/>
      <c r="S139" s="64"/>
      <c r="T139" s="181"/>
      <c r="U139" s="60"/>
      <c r="V139" s="61"/>
      <c r="W139" s="178"/>
      <c r="X139" s="62"/>
      <c r="Y139" s="62"/>
      <c r="Z139" s="182"/>
      <c r="AA139" s="60"/>
      <c r="AB139" s="61"/>
      <c r="AC139" s="226" t="s">
        <v>104</v>
      </c>
      <c r="AD139" s="224"/>
      <c r="AE139" s="227" t="s">
        <v>104</v>
      </c>
      <c r="AF139" s="225"/>
    </row>
    <row r="140" spans="1:32" s="68" customFormat="1" ht="24.9" customHeight="1">
      <c r="A140" s="157"/>
      <c r="B140" s="158" t="s">
        <v>103</v>
      </c>
      <c r="C140" s="72">
        <f t="shared" si="169"/>
        <v>0</v>
      </c>
      <c r="D140" s="73">
        <f t="shared" si="170"/>
        <v>0</v>
      </c>
      <c r="E140" s="74">
        <f t="shared" si="171"/>
        <v>0</v>
      </c>
      <c r="F140" s="74">
        <f t="shared" si="172"/>
        <v>0</v>
      </c>
      <c r="G140" s="74">
        <f t="shared" si="173"/>
        <v>0</v>
      </c>
      <c r="H140" s="75">
        <f t="shared" si="174"/>
        <v>0</v>
      </c>
      <c r="I140" s="66"/>
      <c r="J140" s="61"/>
      <c r="K140" s="178"/>
      <c r="L140" s="178"/>
      <c r="M140" s="178"/>
      <c r="N140" s="179"/>
      <c r="O140" s="60"/>
      <c r="P140" s="61"/>
      <c r="Q140" s="180"/>
      <c r="R140" s="64"/>
      <c r="S140" s="64"/>
      <c r="T140" s="181"/>
      <c r="U140" s="60"/>
      <c r="V140" s="61"/>
      <c r="W140" s="178"/>
      <c r="X140" s="62"/>
      <c r="Y140" s="62"/>
      <c r="Z140" s="182"/>
      <c r="AA140" s="60"/>
      <c r="AB140" s="61"/>
      <c r="AC140" s="226" t="s">
        <v>104</v>
      </c>
      <c r="AD140" s="224"/>
      <c r="AE140" s="227" t="s">
        <v>104</v>
      </c>
      <c r="AF140" s="225"/>
    </row>
    <row r="141" spans="1:32" s="68" customFormat="1" ht="24.9" customHeight="1">
      <c r="A141" s="220">
        <v>29</v>
      </c>
      <c r="B141" s="154" t="s">
        <v>114</v>
      </c>
      <c r="C141" s="72">
        <f t="shared" si="169"/>
        <v>0</v>
      </c>
      <c r="D141" s="73">
        <f t="shared" si="170"/>
        <v>16</v>
      </c>
      <c r="E141" s="74">
        <f t="shared" si="171"/>
        <v>8</v>
      </c>
      <c r="F141" s="74">
        <f t="shared" si="172"/>
        <v>0</v>
      </c>
      <c r="G141" s="74">
        <f t="shared" si="173"/>
        <v>8</v>
      </c>
      <c r="H141" s="75">
        <f t="shared" si="174"/>
        <v>0</v>
      </c>
      <c r="I141" s="66"/>
      <c r="J141" s="61"/>
      <c r="K141" s="178"/>
      <c r="L141" s="178"/>
      <c r="M141" s="178"/>
      <c r="N141" s="179"/>
      <c r="O141" s="60"/>
      <c r="P141" s="61"/>
      <c r="Q141" s="180"/>
      <c r="R141" s="64"/>
      <c r="S141" s="64"/>
      <c r="T141" s="181"/>
      <c r="U141" s="60"/>
      <c r="V141" s="61"/>
      <c r="W141" s="178"/>
      <c r="X141" s="62"/>
      <c r="Y141" s="62"/>
      <c r="Z141" s="182"/>
      <c r="AA141" s="60">
        <v>2</v>
      </c>
      <c r="AB141" s="61"/>
      <c r="AC141" s="180">
        <v>8</v>
      </c>
      <c r="AD141" s="64"/>
      <c r="AE141" s="64">
        <v>8</v>
      </c>
      <c r="AF141" s="67"/>
    </row>
    <row r="142" spans="1:32" s="68" customFormat="1" ht="24.9" customHeight="1">
      <c r="A142" s="222"/>
      <c r="B142" s="156" t="s">
        <v>126</v>
      </c>
      <c r="C142" s="72">
        <f t="shared" si="169"/>
        <v>0</v>
      </c>
      <c r="D142" s="73">
        <f t="shared" si="170"/>
        <v>0</v>
      </c>
      <c r="E142" s="74">
        <f t="shared" si="171"/>
        <v>0</v>
      </c>
      <c r="F142" s="74">
        <f t="shared" si="172"/>
        <v>0</v>
      </c>
      <c r="G142" s="74">
        <f t="shared" si="173"/>
        <v>0</v>
      </c>
      <c r="H142" s="75">
        <f t="shared" si="174"/>
        <v>0</v>
      </c>
      <c r="I142" s="66"/>
      <c r="J142" s="61"/>
      <c r="K142" s="178"/>
      <c r="L142" s="178"/>
      <c r="M142" s="178"/>
      <c r="N142" s="179"/>
      <c r="O142" s="60"/>
      <c r="P142" s="61"/>
      <c r="Q142" s="180"/>
      <c r="R142" s="64"/>
      <c r="S142" s="64"/>
      <c r="T142" s="181"/>
      <c r="U142" s="60"/>
      <c r="V142" s="61"/>
      <c r="W142" s="178"/>
      <c r="X142" s="62"/>
      <c r="Y142" s="62"/>
      <c r="Z142" s="182"/>
      <c r="AA142" s="60"/>
      <c r="AB142" s="61"/>
      <c r="AC142" s="226" t="s">
        <v>104</v>
      </c>
      <c r="AD142" s="224"/>
      <c r="AE142" s="227" t="s">
        <v>104</v>
      </c>
      <c r="AF142" s="225"/>
    </row>
    <row r="143" spans="1:32" s="68" customFormat="1" ht="24.9" customHeight="1">
      <c r="A143" s="222"/>
      <c r="B143" s="156" t="s">
        <v>127</v>
      </c>
      <c r="C143" s="72">
        <f t="shared" si="169"/>
        <v>0</v>
      </c>
      <c r="D143" s="73">
        <f t="shared" si="170"/>
        <v>0</v>
      </c>
      <c r="E143" s="74">
        <f t="shared" si="171"/>
        <v>0</v>
      </c>
      <c r="F143" s="74">
        <f t="shared" si="172"/>
        <v>0</v>
      </c>
      <c r="G143" s="74">
        <f t="shared" si="173"/>
        <v>0</v>
      </c>
      <c r="H143" s="75">
        <f t="shared" si="174"/>
        <v>0</v>
      </c>
      <c r="I143" s="66"/>
      <c r="J143" s="61"/>
      <c r="K143" s="178"/>
      <c r="L143" s="178"/>
      <c r="M143" s="178"/>
      <c r="N143" s="179"/>
      <c r="O143" s="60"/>
      <c r="P143" s="61"/>
      <c r="Q143" s="180"/>
      <c r="R143" s="64"/>
      <c r="S143" s="64"/>
      <c r="T143" s="181"/>
      <c r="U143" s="60"/>
      <c r="V143" s="61"/>
      <c r="W143" s="178"/>
      <c r="X143" s="62"/>
      <c r="Y143" s="62"/>
      <c r="Z143" s="182"/>
      <c r="AA143" s="60"/>
      <c r="AB143" s="61"/>
      <c r="AC143" s="226" t="s">
        <v>104</v>
      </c>
      <c r="AD143" s="224"/>
      <c r="AE143" s="227" t="s">
        <v>104</v>
      </c>
      <c r="AF143" s="225"/>
    </row>
    <row r="144" spans="1:32" s="68" customFormat="1" ht="24.9" customHeight="1">
      <c r="A144" s="221"/>
      <c r="B144" s="158" t="s">
        <v>109</v>
      </c>
      <c r="C144" s="72">
        <f t="shared" si="169"/>
        <v>0</v>
      </c>
      <c r="D144" s="73">
        <f t="shared" si="170"/>
        <v>0</v>
      </c>
      <c r="E144" s="74">
        <f t="shared" si="171"/>
        <v>0</v>
      </c>
      <c r="F144" s="74">
        <f t="shared" si="172"/>
        <v>0</v>
      </c>
      <c r="G144" s="74">
        <f t="shared" si="173"/>
        <v>0</v>
      </c>
      <c r="H144" s="75">
        <f t="shared" si="174"/>
        <v>0</v>
      </c>
      <c r="I144" s="66"/>
      <c r="J144" s="61"/>
      <c r="K144" s="178"/>
      <c r="L144" s="178"/>
      <c r="M144" s="178"/>
      <c r="N144" s="179"/>
      <c r="O144" s="60"/>
      <c r="P144" s="61"/>
      <c r="Q144" s="180"/>
      <c r="R144" s="64"/>
      <c r="S144" s="64"/>
      <c r="T144" s="181"/>
      <c r="U144" s="60"/>
      <c r="V144" s="61"/>
      <c r="W144" s="178"/>
      <c r="X144" s="62"/>
      <c r="Y144" s="62"/>
      <c r="Z144" s="182"/>
      <c r="AA144" s="60"/>
      <c r="AB144" s="61"/>
      <c r="AC144" s="226" t="s">
        <v>104</v>
      </c>
      <c r="AD144" s="224"/>
      <c r="AE144" s="227" t="s">
        <v>104</v>
      </c>
      <c r="AF144" s="225"/>
    </row>
    <row r="145" spans="1:32" s="68" customFormat="1" ht="24.9" customHeight="1">
      <c r="A145" s="201"/>
      <c r="B145" s="202" t="s">
        <v>82</v>
      </c>
      <c r="C145" s="203">
        <f>SUM(C129:C144)</f>
        <v>3</v>
      </c>
      <c r="D145" s="204">
        <f t="shared" ref="D145:H145" si="175">SUM(D129:D144)</f>
        <v>166</v>
      </c>
      <c r="E145" s="205">
        <f t="shared" si="175"/>
        <v>56</v>
      </c>
      <c r="F145" s="205">
        <f t="shared" si="175"/>
        <v>10</v>
      </c>
      <c r="G145" s="205">
        <f t="shared" si="175"/>
        <v>46</v>
      </c>
      <c r="H145" s="206">
        <f t="shared" si="175"/>
        <v>54</v>
      </c>
      <c r="I145" s="207">
        <f>SUM(I129:I144)</f>
        <v>0</v>
      </c>
      <c r="J145" s="210">
        <f>COUNTIF(J129:J144,"E")</f>
        <v>0</v>
      </c>
      <c r="K145" s="208" t="str">
        <f>TEXT(SUM(K129:K144),0)</f>
        <v>0</v>
      </c>
      <c r="L145" s="208" t="str">
        <f t="shared" ref="L145:N145" si="176">TEXT(SUM(L129:L144),0)</f>
        <v>0</v>
      </c>
      <c r="M145" s="208" t="str">
        <f t="shared" si="176"/>
        <v>0</v>
      </c>
      <c r="N145" s="208" t="str">
        <f t="shared" si="176"/>
        <v>0</v>
      </c>
      <c r="O145" s="209">
        <f t="shared" ref="O145" si="177">SUM(O129:O144)</f>
        <v>0</v>
      </c>
      <c r="P145" s="210">
        <f t="shared" ref="P145" si="178">COUNTIF(P129:P144,"E")</f>
        <v>0</v>
      </c>
      <c r="Q145" s="211" t="str">
        <f t="shared" ref="Q145" si="179">TEXT(SUM(Q129:Q144),0)</f>
        <v>0</v>
      </c>
      <c r="R145" s="212" t="str">
        <f t="shared" ref="R145" si="180">TEXT(SUM(R129:R144),0)</f>
        <v>0</v>
      </c>
      <c r="S145" s="212" t="str">
        <f t="shared" ref="S145" si="181">TEXT(SUM(S129:S144),0)</f>
        <v>0</v>
      </c>
      <c r="T145" s="213" t="str">
        <f t="shared" ref="T145" si="182">TEXT(SUM(T129:T144),0)</f>
        <v>0</v>
      </c>
      <c r="U145" s="209">
        <f t="shared" ref="U145" si="183">SUM(U129:U144)</f>
        <v>11</v>
      </c>
      <c r="V145" s="210">
        <f t="shared" ref="V145" si="184">COUNTIF(V129:V144,"E")</f>
        <v>1</v>
      </c>
      <c r="W145" s="214" t="str">
        <f t="shared" ref="W145" si="185">TEXT(SUM(W129:W144),0)</f>
        <v>10</v>
      </c>
      <c r="X145" s="215" t="str">
        <f t="shared" ref="X145" si="186">TEXT(SUM(X129:X144),0)</f>
        <v>0</v>
      </c>
      <c r="Y145" s="215" t="str">
        <f t="shared" ref="Y145" si="187">TEXT(SUM(Y129:Y144),0)</f>
        <v>0</v>
      </c>
      <c r="Z145" s="216" t="str">
        <f t="shared" ref="Z145" si="188">TEXT(SUM(Z129:Z144),0)</f>
        <v>38</v>
      </c>
      <c r="AA145" s="209">
        <f t="shared" ref="AA145" si="189">SUM(AA129:AA144)</f>
        <v>24</v>
      </c>
      <c r="AB145" s="210">
        <f t="shared" ref="AB145" si="190">COUNTIF(AB129:AB144,"E")</f>
        <v>2</v>
      </c>
      <c r="AC145" s="211" t="str">
        <f t="shared" ref="AC145" si="191">TEXT(SUM(AC129:AC144),0)</f>
        <v>46</v>
      </c>
      <c r="AD145" s="212" t="str">
        <f t="shared" ref="AD145" si="192">TEXT(SUM(AD129:AD144),0)</f>
        <v>10</v>
      </c>
      <c r="AE145" s="212" t="str">
        <f t="shared" ref="AE145" si="193">TEXT(SUM(AE129:AE144),0)</f>
        <v>46</v>
      </c>
      <c r="AF145" s="217" t="str">
        <f t="shared" ref="AF145" si="194">TEXT(SUM(AF129:AF144),0)</f>
        <v>16</v>
      </c>
    </row>
    <row r="146" spans="1:32" s="7" customFormat="1" ht="9.9" customHeight="1">
      <c r="A146" s="77"/>
      <c r="B146" s="78"/>
      <c r="C146" s="79"/>
      <c r="D146" s="79"/>
      <c r="E146" s="79"/>
      <c r="F146" s="79"/>
      <c r="G146" s="79"/>
      <c r="H146" s="79"/>
      <c r="I146" s="80"/>
      <c r="J146" s="80"/>
      <c r="K146" s="81"/>
      <c r="L146" s="81"/>
      <c r="M146" s="81"/>
      <c r="N146" s="81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2"/>
      <c r="AB146" s="78"/>
      <c r="AC146" s="80"/>
      <c r="AD146" s="79"/>
      <c r="AE146" s="79"/>
      <c r="AF146" s="119"/>
    </row>
    <row r="147" spans="1:32" ht="20.100000000000001" customHeight="1">
      <c r="A147" s="228" t="s">
        <v>83</v>
      </c>
      <c r="B147" s="229"/>
      <c r="C147" s="85"/>
      <c r="D147" s="86"/>
      <c r="E147" s="87" t="s">
        <v>18</v>
      </c>
      <c r="F147" s="87" t="s">
        <v>19</v>
      </c>
      <c r="G147" s="87" t="s">
        <v>20</v>
      </c>
      <c r="H147" s="88" t="s">
        <v>21</v>
      </c>
      <c r="I147" s="89"/>
      <c r="J147" s="90"/>
      <c r="K147" s="87" t="s">
        <v>18</v>
      </c>
      <c r="L147" s="87" t="s">
        <v>19</v>
      </c>
      <c r="M147" s="87" t="s">
        <v>20</v>
      </c>
      <c r="N147" s="88" t="s">
        <v>21</v>
      </c>
      <c r="O147" s="91"/>
      <c r="P147" s="90"/>
      <c r="Q147" s="87" t="s">
        <v>18</v>
      </c>
      <c r="R147" s="87" t="s">
        <v>19</v>
      </c>
      <c r="S147" s="87" t="s">
        <v>20</v>
      </c>
      <c r="T147" s="88" t="s">
        <v>21</v>
      </c>
      <c r="U147" s="89"/>
      <c r="V147" s="90"/>
      <c r="W147" s="87" t="s">
        <v>18</v>
      </c>
      <c r="X147" s="87" t="s">
        <v>19</v>
      </c>
      <c r="Y147" s="87" t="s">
        <v>20</v>
      </c>
      <c r="Z147" s="92" t="s">
        <v>21</v>
      </c>
      <c r="AA147" s="89"/>
      <c r="AB147" s="90"/>
      <c r="AC147" s="87" t="s">
        <v>18</v>
      </c>
      <c r="AD147" s="87" t="s">
        <v>19</v>
      </c>
      <c r="AE147" s="87" t="s">
        <v>20</v>
      </c>
      <c r="AF147" s="93" t="s">
        <v>21</v>
      </c>
    </row>
    <row r="148" spans="1:32" ht="45" customHeight="1" thickBot="1">
      <c r="A148" s="230"/>
      <c r="B148" s="231"/>
      <c r="C148" s="94">
        <f t="shared" ref="C148:AF148" si="195">C43+C145</f>
        <v>10</v>
      </c>
      <c r="D148" s="95">
        <f t="shared" si="195"/>
        <v>570</v>
      </c>
      <c r="E148" s="96">
        <f t="shared" si="195"/>
        <v>264</v>
      </c>
      <c r="F148" s="96">
        <f t="shared" si="195"/>
        <v>68</v>
      </c>
      <c r="G148" s="96">
        <f t="shared" si="195"/>
        <v>142</v>
      </c>
      <c r="H148" s="97">
        <f t="shared" si="195"/>
        <v>96</v>
      </c>
      <c r="I148" s="98">
        <f t="shared" si="195"/>
        <v>22</v>
      </c>
      <c r="J148" s="99">
        <f t="shared" si="195"/>
        <v>3</v>
      </c>
      <c r="K148" s="96">
        <f t="shared" si="195"/>
        <v>92</v>
      </c>
      <c r="L148" s="96">
        <f t="shared" si="195"/>
        <v>10</v>
      </c>
      <c r="M148" s="96">
        <f t="shared" si="195"/>
        <v>32</v>
      </c>
      <c r="N148" s="97">
        <f t="shared" si="195"/>
        <v>12</v>
      </c>
      <c r="O148" s="100">
        <f t="shared" si="195"/>
        <v>22</v>
      </c>
      <c r="P148" s="99">
        <f t="shared" si="195"/>
        <v>3</v>
      </c>
      <c r="Q148" s="96">
        <f t="shared" si="195"/>
        <v>68</v>
      </c>
      <c r="R148" s="96">
        <f t="shared" si="195"/>
        <v>30</v>
      </c>
      <c r="S148" s="96">
        <f t="shared" si="195"/>
        <v>36</v>
      </c>
      <c r="T148" s="97">
        <f t="shared" si="195"/>
        <v>18</v>
      </c>
      <c r="U148" s="101">
        <f t="shared" si="195"/>
        <v>22</v>
      </c>
      <c r="V148" s="99">
        <f t="shared" si="195"/>
        <v>2</v>
      </c>
      <c r="W148" s="96">
        <f t="shared" si="195"/>
        <v>58</v>
      </c>
      <c r="X148" s="96">
        <f t="shared" si="195"/>
        <v>18</v>
      </c>
      <c r="Y148" s="96">
        <f t="shared" si="195"/>
        <v>28</v>
      </c>
      <c r="Z148" s="97">
        <f t="shared" si="195"/>
        <v>50</v>
      </c>
      <c r="AA148" s="101">
        <f t="shared" si="195"/>
        <v>24</v>
      </c>
      <c r="AB148" s="99">
        <f t="shared" si="195"/>
        <v>2</v>
      </c>
      <c r="AC148" s="96">
        <f t="shared" si="195"/>
        <v>46</v>
      </c>
      <c r="AD148" s="96">
        <f t="shared" si="195"/>
        <v>10</v>
      </c>
      <c r="AE148" s="96">
        <f t="shared" si="195"/>
        <v>46</v>
      </c>
      <c r="AF148" s="102">
        <f t="shared" si="195"/>
        <v>16</v>
      </c>
    </row>
    <row r="149" spans="1:32" s="55" customFormat="1" ht="20.100000000000001" customHeight="1" thickBot="1">
      <c r="A149" s="103"/>
      <c r="B149" s="104"/>
      <c r="C149" s="104"/>
      <c r="D149" s="104" t="s">
        <v>45</v>
      </c>
      <c r="E149" s="104"/>
      <c r="F149" s="104"/>
      <c r="G149" s="104"/>
      <c r="H149" s="104"/>
      <c r="I149" s="104"/>
      <c r="J149" s="104"/>
      <c r="K149" s="105"/>
      <c r="L149" s="106">
        <f>VALUE(K148)+VALUE(L148)+VALUE(M148)+VALUE(N148)</f>
        <v>146</v>
      </c>
      <c r="M149" s="107"/>
      <c r="N149" s="108"/>
      <c r="O149" s="109"/>
      <c r="P149" s="104"/>
      <c r="Q149" s="105"/>
      <c r="R149" s="106">
        <f>VALUE(Q148)+VALUE(R148)+VALUE(S148)+VALUE(T148)</f>
        <v>152</v>
      </c>
      <c r="S149" s="107"/>
      <c r="T149" s="108"/>
      <c r="U149" s="109"/>
      <c r="V149" s="104"/>
      <c r="W149" s="105"/>
      <c r="X149" s="106">
        <f>VALUE(W148)+VALUE(X148)+VALUE(Y148)+VALUE(Z148)</f>
        <v>154</v>
      </c>
      <c r="Y149" s="107"/>
      <c r="Z149" s="108"/>
      <c r="AA149" s="109"/>
      <c r="AB149" s="104"/>
      <c r="AC149" s="105"/>
      <c r="AD149" s="107">
        <f>VALUE(AC148)+VALUE(AD148)+VALUE(AE148)+VALUE(AF148)</f>
        <v>118</v>
      </c>
      <c r="AE149" s="107"/>
      <c r="AF149" s="110"/>
    </row>
    <row r="150" spans="1:32" ht="9.9" customHeight="1" thickBot="1">
      <c r="A150" s="122"/>
      <c r="B150" s="123"/>
      <c r="C150" s="124"/>
      <c r="D150" s="124"/>
      <c r="E150" s="124"/>
      <c r="F150" s="124"/>
      <c r="G150" s="124"/>
      <c r="H150" s="124"/>
      <c r="I150" s="125"/>
      <c r="J150" s="125"/>
      <c r="K150" s="126"/>
      <c r="L150" s="126"/>
      <c r="M150" s="126"/>
      <c r="N150" s="126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3"/>
      <c r="AC150" s="125"/>
      <c r="AD150" s="124"/>
      <c r="AE150" s="124"/>
      <c r="AF150" s="127"/>
    </row>
    <row r="151" spans="1:32" ht="13.8" thickTop="1"/>
  </sheetData>
  <mergeCells count="32">
    <mergeCell ref="AC9:AF9"/>
    <mergeCell ref="H3:I3"/>
    <mergeCell ref="A7:A11"/>
    <mergeCell ref="C7:C11"/>
    <mergeCell ref="D7:H7"/>
    <mergeCell ref="D8:D11"/>
    <mergeCell ref="E8:H8"/>
    <mergeCell ref="K10:N10"/>
    <mergeCell ref="Q10:T10"/>
    <mergeCell ref="W10:Z10"/>
    <mergeCell ref="AC10:AF10"/>
    <mergeCell ref="K9:N9"/>
    <mergeCell ref="O9:O10"/>
    <mergeCell ref="P9:P10"/>
    <mergeCell ref="Q9:T9"/>
    <mergeCell ref="U9:U10"/>
    <mergeCell ref="A147:B148"/>
    <mergeCell ref="V9:V10"/>
    <mergeCell ref="W9:Z9"/>
    <mergeCell ref="AA9:AA10"/>
    <mergeCell ref="AB9:AB10"/>
    <mergeCell ref="E9:E11"/>
    <mergeCell ref="F9:F11"/>
    <mergeCell ref="G9:G11"/>
    <mergeCell ref="H9:H11"/>
    <mergeCell ref="I9:I10"/>
    <mergeCell ref="J9:J10"/>
    <mergeCell ref="A42:B43"/>
    <mergeCell ref="A63:B64"/>
    <mergeCell ref="A83:B84"/>
    <mergeCell ref="A105:B106"/>
    <mergeCell ref="A124:B12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6" fitToHeight="0" orientation="portrait" r:id="rId1"/>
  <headerFooter scaleWithDoc="0"/>
  <rowBreaks count="1" manualBreakCount="1">
    <brk id="86" max="31" man="1"/>
  </rowBreaks>
  <ignoredErrors>
    <ignoredError sqref="AC56 AE56 AD59:AF59 AD60:AF60 AC57:AF58 AC60 AC59 AC76:AF80 AC96:AF97 AC99:AF102 AC118:AF121 AC137:AF140 AC142:AF1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N2MiBM1</vt:lpstr>
      <vt:lpstr>N2MiBM1!Obszar_wydruku</vt:lpstr>
      <vt:lpstr>N2MiBM1!Tytuły_wydruku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krzysztof.dyrka@put.poznan.pl</cp:lastModifiedBy>
  <cp:lastPrinted>2023-05-13T15:50:01Z</cp:lastPrinted>
  <dcterms:created xsi:type="dcterms:W3CDTF">2019-03-27T14:30:54Z</dcterms:created>
  <dcterms:modified xsi:type="dcterms:W3CDTF">2023-05-13T15:52:32Z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