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C75D8F04-97AF-440D-B815-15C44F2E3AB3}" xr6:coauthVersionLast="36" xr6:coauthVersionMax="36" xr10:uidLastSave="{00000000-0000-0000-0000-000000000000}"/>
  <bookViews>
    <workbookView xWindow="-12" yWindow="-12" windowWidth="38436" windowHeight="8952" xr2:uid="{00000000-000D-0000-FFFF-FFFF00000000}"/>
  </bookViews>
  <sheets>
    <sheet name="IBM" sheetId="3" r:id="rId1"/>
  </sheets>
  <definedNames>
    <definedName name="_xlnm.Print_Area" localSheetId="0">IBM!$A$1:$AX$95</definedName>
    <definedName name="_xlnm.Print_Titles" localSheetId="0">IBM!$1:$11</definedName>
  </definedNames>
  <calcPr calcId="191029"/>
</workbook>
</file>

<file path=xl/calcChain.xml><?xml version="1.0" encoding="utf-8"?>
<calcChain xmlns="http://schemas.openxmlformats.org/spreadsheetml/2006/main">
  <c r="AX25" i="3" l="1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E43" i="3" l="1"/>
  <c r="F43" i="3"/>
  <c r="G43" i="3"/>
  <c r="H43" i="3"/>
  <c r="C43" i="3"/>
  <c r="D43" i="3" l="1"/>
  <c r="C42" i="3"/>
  <c r="C72" i="3" l="1"/>
  <c r="C76" i="3"/>
  <c r="C82" i="3"/>
  <c r="C70" i="3"/>
  <c r="C28" i="3"/>
  <c r="C29" i="3"/>
  <c r="C33" i="3"/>
  <c r="C32" i="3"/>
  <c r="C30" i="3"/>
  <c r="C34" i="3"/>
  <c r="C41" i="3"/>
  <c r="C31" i="3"/>
  <c r="C51" i="3"/>
  <c r="C35" i="3"/>
  <c r="C38" i="3"/>
  <c r="C52" i="3"/>
  <c r="C39" i="3"/>
  <c r="C40" i="3"/>
  <c r="C59" i="3"/>
  <c r="C36" i="3"/>
  <c r="C53" i="3"/>
  <c r="C44" i="3"/>
  <c r="C54" i="3"/>
  <c r="C58" i="3"/>
  <c r="C47" i="3"/>
  <c r="C48" i="3"/>
  <c r="C61" i="3"/>
  <c r="C55" i="3"/>
  <c r="C64" i="3"/>
  <c r="C77" i="3"/>
  <c r="C56" i="3"/>
  <c r="C46" i="3"/>
  <c r="C73" i="3"/>
  <c r="C65" i="3"/>
  <c r="C57" i="3"/>
  <c r="C80" i="3"/>
  <c r="C37" i="3"/>
  <c r="C49" i="3"/>
  <c r="C81" i="3"/>
  <c r="C50" i="3"/>
  <c r="C60" i="3"/>
  <c r="C66" i="3"/>
  <c r="C67" i="3"/>
  <c r="C74" i="3"/>
  <c r="C45" i="3"/>
  <c r="C62" i="3"/>
  <c r="C63" i="3"/>
  <c r="C68" i="3"/>
  <c r="C75" i="3"/>
  <c r="C69" i="3"/>
  <c r="C71" i="3"/>
  <c r="C78" i="3"/>
  <c r="C79" i="3"/>
  <c r="C83" i="3"/>
  <c r="C84" i="3"/>
  <c r="C85" i="3"/>
  <c r="C86" i="3"/>
  <c r="C87" i="3"/>
  <c r="C88" i="3"/>
  <c r="C89" i="3"/>
  <c r="C27" i="3"/>
  <c r="C14" i="3"/>
  <c r="C15" i="3"/>
  <c r="C16" i="3"/>
  <c r="C17" i="3"/>
  <c r="C18" i="3"/>
  <c r="C19" i="3"/>
  <c r="C24" i="3"/>
  <c r="C23" i="3"/>
  <c r="C20" i="3"/>
  <c r="C21" i="3"/>
  <c r="C22" i="3"/>
  <c r="C13" i="3"/>
  <c r="C25" i="3" l="1"/>
  <c r="C90" i="3"/>
  <c r="AU10" i="3" l="1"/>
  <c r="AO10" i="3"/>
  <c r="AI10" i="3"/>
  <c r="AC10" i="3"/>
  <c r="W10" i="3"/>
  <c r="Q10" i="3"/>
  <c r="K10" i="3"/>
  <c r="E76" i="3" l="1"/>
  <c r="F76" i="3"/>
  <c r="G76" i="3"/>
  <c r="H76" i="3"/>
  <c r="D76" i="3" l="1"/>
  <c r="H22" i="3"/>
  <c r="G22" i="3"/>
  <c r="F22" i="3"/>
  <c r="E22" i="3"/>
  <c r="H82" i="3"/>
  <c r="G82" i="3"/>
  <c r="F82" i="3"/>
  <c r="E82" i="3"/>
  <c r="H70" i="3"/>
  <c r="G70" i="3"/>
  <c r="F70" i="3"/>
  <c r="E70" i="3"/>
  <c r="H72" i="3"/>
  <c r="G72" i="3"/>
  <c r="F72" i="3"/>
  <c r="E72" i="3"/>
  <c r="H79" i="3"/>
  <c r="G79" i="3"/>
  <c r="F79" i="3"/>
  <c r="E79" i="3"/>
  <c r="H78" i="3"/>
  <c r="G78" i="3"/>
  <c r="F78" i="3"/>
  <c r="E78" i="3"/>
  <c r="H71" i="3"/>
  <c r="G71" i="3"/>
  <c r="F71" i="3"/>
  <c r="E71" i="3"/>
  <c r="H69" i="3"/>
  <c r="G69" i="3"/>
  <c r="F69" i="3"/>
  <c r="E69" i="3"/>
  <c r="H75" i="3"/>
  <c r="G75" i="3"/>
  <c r="F75" i="3"/>
  <c r="E75" i="3"/>
  <c r="H68" i="3"/>
  <c r="G68" i="3"/>
  <c r="F68" i="3"/>
  <c r="E68" i="3"/>
  <c r="H63" i="3"/>
  <c r="G63" i="3"/>
  <c r="F63" i="3"/>
  <c r="E63" i="3"/>
  <c r="H62" i="3"/>
  <c r="G62" i="3"/>
  <c r="F62" i="3"/>
  <c r="E62" i="3"/>
  <c r="H45" i="3"/>
  <c r="G45" i="3"/>
  <c r="F45" i="3"/>
  <c r="E45" i="3"/>
  <c r="H74" i="3"/>
  <c r="G74" i="3"/>
  <c r="F74" i="3"/>
  <c r="E74" i="3"/>
  <c r="H67" i="3"/>
  <c r="G67" i="3"/>
  <c r="F67" i="3"/>
  <c r="E67" i="3"/>
  <c r="H66" i="3"/>
  <c r="G66" i="3"/>
  <c r="F66" i="3"/>
  <c r="E66" i="3"/>
  <c r="H60" i="3"/>
  <c r="G60" i="3"/>
  <c r="F60" i="3"/>
  <c r="E60" i="3"/>
  <c r="H50" i="3"/>
  <c r="G50" i="3"/>
  <c r="F50" i="3"/>
  <c r="E50" i="3"/>
  <c r="H81" i="3"/>
  <c r="G81" i="3"/>
  <c r="F81" i="3"/>
  <c r="E81" i="3"/>
  <c r="H49" i="3"/>
  <c r="G49" i="3"/>
  <c r="F49" i="3"/>
  <c r="E49" i="3"/>
  <c r="H37" i="3"/>
  <c r="G37" i="3"/>
  <c r="F37" i="3"/>
  <c r="E37" i="3"/>
  <c r="H80" i="3"/>
  <c r="G80" i="3"/>
  <c r="F80" i="3"/>
  <c r="E80" i="3"/>
  <c r="H57" i="3"/>
  <c r="G57" i="3"/>
  <c r="F57" i="3"/>
  <c r="E57" i="3"/>
  <c r="H65" i="3"/>
  <c r="G65" i="3"/>
  <c r="F65" i="3"/>
  <c r="E65" i="3"/>
  <c r="H73" i="3"/>
  <c r="G73" i="3"/>
  <c r="F73" i="3"/>
  <c r="E73" i="3"/>
  <c r="H46" i="3"/>
  <c r="G46" i="3"/>
  <c r="F46" i="3"/>
  <c r="E46" i="3"/>
  <c r="H56" i="3"/>
  <c r="G56" i="3"/>
  <c r="F56" i="3"/>
  <c r="E56" i="3"/>
  <c r="H77" i="3"/>
  <c r="G77" i="3"/>
  <c r="F77" i="3"/>
  <c r="E77" i="3"/>
  <c r="H64" i="3"/>
  <c r="G64" i="3"/>
  <c r="F64" i="3"/>
  <c r="E64" i="3"/>
  <c r="H55" i="3"/>
  <c r="G55" i="3"/>
  <c r="F55" i="3"/>
  <c r="E55" i="3"/>
  <c r="H61" i="3"/>
  <c r="G61" i="3"/>
  <c r="F61" i="3"/>
  <c r="E61" i="3"/>
  <c r="H48" i="3"/>
  <c r="G48" i="3"/>
  <c r="F48" i="3"/>
  <c r="E48" i="3"/>
  <c r="H47" i="3"/>
  <c r="G47" i="3"/>
  <c r="F47" i="3"/>
  <c r="E47" i="3"/>
  <c r="H58" i="3"/>
  <c r="G58" i="3"/>
  <c r="F58" i="3"/>
  <c r="E58" i="3"/>
  <c r="H54" i="3"/>
  <c r="G54" i="3"/>
  <c r="F54" i="3"/>
  <c r="E54" i="3"/>
  <c r="H44" i="3"/>
  <c r="G44" i="3"/>
  <c r="F44" i="3"/>
  <c r="E44" i="3"/>
  <c r="H53" i="3"/>
  <c r="G53" i="3"/>
  <c r="F53" i="3"/>
  <c r="E53" i="3"/>
  <c r="H36" i="3"/>
  <c r="G36" i="3"/>
  <c r="F36" i="3"/>
  <c r="E36" i="3"/>
  <c r="H59" i="3"/>
  <c r="G59" i="3"/>
  <c r="F59" i="3"/>
  <c r="E59" i="3"/>
  <c r="H40" i="3"/>
  <c r="G40" i="3"/>
  <c r="F40" i="3"/>
  <c r="E40" i="3"/>
  <c r="H39" i="3"/>
  <c r="G39" i="3"/>
  <c r="F39" i="3"/>
  <c r="E39" i="3"/>
  <c r="H52" i="3"/>
  <c r="G52" i="3"/>
  <c r="F52" i="3"/>
  <c r="E52" i="3"/>
  <c r="H38" i="3"/>
  <c r="G38" i="3"/>
  <c r="F38" i="3"/>
  <c r="E38" i="3"/>
  <c r="H35" i="3"/>
  <c r="G35" i="3"/>
  <c r="F35" i="3"/>
  <c r="E35" i="3"/>
  <c r="H51" i="3"/>
  <c r="G51" i="3"/>
  <c r="F51" i="3"/>
  <c r="E51" i="3"/>
  <c r="H31" i="3"/>
  <c r="G31" i="3"/>
  <c r="F31" i="3"/>
  <c r="E31" i="3"/>
  <c r="H41" i="3"/>
  <c r="G41" i="3"/>
  <c r="F41" i="3"/>
  <c r="E41" i="3"/>
  <c r="H34" i="3"/>
  <c r="G34" i="3"/>
  <c r="F34" i="3"/>
  <c r="E34" i="3"/>
  <c r="H30" i="3"/>
  <c r="G30" i="3"/>
  <c r="F30" i="3"/>
  <c r="E30" i="3"/>
  <c r="H42" i="3"/>
  <c r="G42" i="3"/>
  <c r="F42" i="3"/>
  <c r="E42" i="3"/>
  <c r="H32" i="3"/>
  <c r="G32" i="3"/>
  <c r="F32" i="3"/>
  <c r="E32" i="3"/>
  <c r="H33" i="3"/>
  <c r="G33" i="3"/>
  <c r="F33" i="3"/>
  <c r="E33" i="3"/>
  <c r="H29" i="3"/>
  <c r="G29" i="3"/>
  <c r="F29" i="3"/>
  <c r="E29" i="3"/>
  <c r="H28" i="3"/>
  <c r="G28" i="3"/>
  <c r="F28" i="3"/>
  <c r="E28" i="3"/>
  <c r="H21" i="3"/>
  <c r="G21" i="3"/>
  <c r="F21" i="3"/>
  <c r="E21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27" i="3"/>
  <c r="G27" i="3"/>
  <c r="F27" i="3"/>
  <c r="E27" i="3"/>
  <c r="E90" i="3" l="1"/>
  <c r="G90" i="3"/>
  <c r="F90" i="3"/>
  <c r="H90" i="3"/>
  <c r="K93" i="3"/>
  <c r="M93" i="3"/>
  <c r="L93" i="3"/>
  <c r="D42" i="3"/>
  <c r="D31" i="3"/>
  <c r="D38" i="3"/>
  <c r="D59" i="3"/>
  <c r="D54" i="3"/>
  <c r="D61" i="3"/>
  <c r="D56" i="3"/>
  <c r="D57" i="3"/>
  <c r="D81" i="3"/>
  <c r="D67" i="3"/>
  <c r="D33" i="3"/>
  <c r="D34" i="3"/>
  <c r="D39" i="3"/>
  <c r="D53" i="3"/>
  <c r="D47" i="3"/>
  <c r="D64" i="3"/>
  <c r="D73" i="3"/>
  <c r="D37" i="3"/>
  <c r="D60" i="3"/>
  <c r="D74" i="3"/>
  <c r="D70" i="3"/>
  <c r="D72" i="3"/>
  <c r="D22" i="3"/>
  <c r="D28" i="3"/>
  <c r="D82" i="3"/>
  <c r="D79" i="3"/>
  <c r="D62" i="3"/>
  <c r="D68" i="3"/>
  <c r="D69" i="3"/>
  <c r="D78" i="3"/>
  <c r="D71" i="3"/>
  <c r="I93" i="3"/>
  <c r="N93" i="3"/>
  <c r="P93" i="3"/>
  <c r="R93" i="3"/>
  <c r="T93" i="3"/>
  <c r="V93" i="3"/>
  <c r="X93" i="3"/>
  <c r="Z93" i="3"/>
  <c r="AB93" i="3"/>
  <c r="AD93" i="3"/>
  <c r="AF93" i="3"/>
  <c r="AH93" i="3"/>
  <c r="AJ93" i="3"/>
  <c r="AL93" i="3"/>
  <c r="AN93" i="3"/>
  <c r="AP93" i="3"/>
  <c r="AR93" i="3"/>
  <c r="AT93" i="3"/>
  <c r="AV93" i="3"/>
  <c r="AX93" i="3"/>
  <c r="D63" i="3"/>
  <c r="D75" i="3"/>
  <c r="J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AS93" i="3"/>
  <c r="AU93" i="3"/>
  <c r="AW93" i="3"/>
  <c r="D29" i="3"/>
  <c r="D32" i="3"/>
  <c r="D30" i="3"/>
  <c r="D41" i="3"/>
  <c r="D51" i="3"/>
  <c r="D35" i="3"/>
  <c r="D52" i="3"/>
  <c r="D40" i="3"/>
  <c r="D36" i="3"/>
  <c r="D44" i="3"/>
  <c r="D58" i="3"/>
  <c r="D48" i="3"/>
  <c r="D55" i="3"/>
  <c r="D77" i="3"/>
  <c r="D46" i="3"/>
  <c r="D65" i="3"/>
  <c r="D80" i="3"/>
  <c r="D49" i="3"/>
  <c r="D50" i="3"/>
  <c r="D66" i="3"/>
  <c r="D45" i="3"/>
  <c r="D14" i="3"/>
  <c r="D18" i="3"/>
  <c r="D21" i="3"/>
  <c r="D17" i="3"/>
  <c r="D19" i="3"/>
  <c r="D13" i="3"/>
  <c r="D15" i="3"/>
  <c r="D16" i="3"/>
  <c r="D27" i="3"/>
  <c r="H20" i="3"/>
  <c r="G20" i="3"/>
  <c r="G25" i="3" s="1"/>
  <c r="F20" i="3"/>
  <c r="E20" i="3"/>
  <c r="E25" i="3" s="1"/>
  <c r="H23" i="3"/>
  <c r="G23" i="3"/>
  <c r="F23" i="3"/>
  <c r="E23" i="3"/>
  <c r="H24" i="3"/>
  <c r="G24" i="3"/>
  <c r="F24" i="3"/>
  <c r="E24" i="3"/>
  <c r="F25" i="3" l="1"/>
  <c r="F93" i="3" s="1"/>
  <c r="H25" i="3"/>
  <c r="D90" i="3"/>
  <c r="AV94" i="3"/>
  <c r="L94" i="3"/>
  <c r="AP94" i="3"/>
  <c r="AD94" i="3"/>
  <c r="R94" i="3"/>
  <c r="AJ94" i="3"/>
  <c r="X94" i="3"/>
  <c r="C93" i="3"/>
  <c r="H93" i="3"/>
  <c r="D23" i="3"/>
  <c r="D24" i="3"/>
  <c r="G93" i="3"/>
  <c r="E93" i="3"/>
  <c r="D20" i="3"/>
  <c r="D25" i="3" s="1"/>
  <c r="D93" i="3" l="1"/>
</calcChain>
</file>

<file path=xl/sharedStrings.xml><?xml version="1.0" encoding="utf-8"?>
<sst xmlns="http://schemas.openxmlformats.org/spreadsheetml/2006/main" count="209" uniqueCount="112">
  <si>
    <t>PLAN  STUDIÓW</t>
  </si>
  <si>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</si>
  <si>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</si>
  <si>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</si>
  <si>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</si>
  <si>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</si>
  <si>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</si>
  <si>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</si>
  <si>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</si>
  <si>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</si>
  <si>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</si>
  <si>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</si>
  <si>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</si>
  <si>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</si>
  <si>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</si>
  <si>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</si>
  <si>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</si>
  <si>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Matematyka</t>
  </si>
  <si>
    <t>Wytrzymałość materiałów</t>
  </si>
  <si>
    <t>Grafika inżynierska</t>
  </si>
  <si>
    <t>Podstawy konstrukcji maszyn</t>
  </si>
  <si>
    <t>Podstawy nauki o materiałach</t>
  </si>
  <si>
    <t>Metalurgia i odlewnictwo</t>
  </si>
  <si>
    <t>Obróbka plastyczna</t>
  </si>
  <si>
    <t>Obróbka skrawaniem</t>
  </si>
  <si>
    <t>Przetwórstwo tworzyw sztucznych</t>
  </si>
  <si>
    <t>Podstawy metrologii</t>
  </si>
  <si>
    <t>Seminarium dyplomowe</t>
  </si>
  <si>
    <t>ECTS</t>
  </si>
  <si>
    <t>Etyka zawodowa</t>
  </si>
  <si>
    <t>Ekonomia z elementami rachunkowości</t>
  </si>
  <si>
    <t>BHP</t>
  </si>
  <si>
    <t>Fizyka</t>
  </si>
  <si>
    <t>Praca przejściowa</t>
  </si>
  <si>
    <t>Informatyka</t>
  </si>
  <si>
    <t>Komunikacja interpersonalna</t>
  </si>
  <si>
    <t>Zasady gospodarki rynkowej i organizacji</t>
  </si>
  <si>
    <t>Korozja i ochrona przed korozją</t>
  </si>
  <si>
    <t>Technologie informacyjne</t>
  </si>
  <si>
    <t>Ochrona własności intelektualnej</t>
  </si>
  <si>
    <t>Mechanika</t>
  </si>
  <si>
    <t>Rentgenografia</t>
  </si>
  <si>
    <t>Biomateriały</t>
  </si>
  <si>
    <t>Języki programowania</t>
  </si>
  <si>
    <t>CAD/CAM</t>
  </si>
  <si>
    <t>Chemia</t>
  </si>
  <si>
    <t>Robotyka</t>
  </si>
  <si>
    <t>Aparatura medyczna</t>
  </si>
  <si>
    <t>Biomechanika inżynierska</t>
  </si>
  <si>
    <t>Podstawy automatyki</t>
  </si>
  <si>
    <t>Czujniki i pomiary wielkości nieelektrycznych</t>
  </si>
  <si>
    <t>Cyfrowe przetwarzanie sygnałów</t>
  </si>
  <si>
    <t>Techniki obrazowania medycznego</t>
  </si>
  <si>
    <t>Sterowniki mikroprocesorowe</t>
  </si>
  <si>
    <t>Elektroniczne układy pomiarowe i wykonawcze</t>
  </si>
  <si>
    <t>Biofizyka</t>
  </si>
  <si>
    <t>Podstawy obróbki cieplnej</t>
  </si>
  <si>
    <t>Biochemia</t>
  </si>
  <si>
    <t>Propedeutyka nauk medycznych</t>
  </si>
  <si>
    <t>Anatomia</t>
  </si>
  <si>
    <t>Bioetyka</t>
  </si>
  <si>
    <t>Ergonomia w medycynie</t>
  </si>
  <si>
    <t>Podstawy biomechaniki ortopedycznej</t>
  </si>
  <si>
    <t>Grafika komputerowa</t>
  </si>
  <si>
    <t>Napędy urządzeń medycznych i rehabilitacyjnych</t>
  </si>
  <si>
    <t>Praktyka</t>
  </si>
  <si>
    <t>Lp.</t>
  </si>
  <si>
    <t>Liczba egz.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</si>
  <si>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</si>
  <si>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</si>
  <si>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</si>
  <si>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</si>
  <si>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</si>
  <si>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</si>
  <si>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</si>
  <si>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</si>
  <si>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Razem w bloku A</t>
  </si>
  <si>
    <r>
      <rPr>
        <sz val="16"/>
        <rFont val="Arial CE"/>
        <charset val="238"/>
      </rPr>
      <t>Blok</t>
    </r>
    <r>
      <rPr>
        <b/>
        <sz val="16"/>
        <rFont val="Arial CE"/>
        <charset val="238"/>
      </rPr>
      <t xml:space="preserve"> </t>
    </r>
    <r>
      <rPr>
        <sz val="16"/>
        <rFont val="Arial CE"/>
        <charset val="238"/>
      </rPr>
      <t xml:space="preserve">B - </t>
    </r>
    <r>
      <rPr>
        <b/>
        <sz val="16"/>
        <rFont val="Arial CE"/>
        <charset val="238"/>
      </rPr>
      <t>Przedmioty podstawowe</t>
    </r>
  </si>
  <si>
    <t>Fizjologia z kinezjologią</t>
  </si>
  <si>
    <t>Umiejętności informacyjne</t>
  </si>
  <si>
    <t>-</t>
  </si>
  <si>
    <t>Przedmiot obieralny 1</t>
  </si>
  <si>
    <t>Przedmiot obieralny 2</t>
  </si>
  <si>
    <t>Przedmiot obieralny 3</t>
  </si>
  <si>
    <t>Razem w bloku B</t>
  </si>
  <si>
    <r>
      <t xml:space="preserve">RAZEM </t>
    </r>
    <r>
      <rPr>
        <sz val="16"/>
        <rFont val="Arial CE"/>
        <family val="2"/>
        <charset val="238"/>
      </rPr>
      <t>(A+B)</t>
    </r>
  </si>
  <si>
    <t>Podstawy bioinżynierii medycznej</t>
  </si>
  <si>
    <t>Usługi biblioteczne i informacyjne</t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</si>
  <si>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</si>
  <si>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t>Przedmiot humanistyczny 1 (do wyboru):</t>
  </si>
  <si>
    <t>Przedmiot humanistyczny 2 (do wyboru):</t>
  </si>
  <si>
    <t>Materiały i implanty stomatologiczne</t>
  </si>
  <si>
    <t>Implanty i sztuczne narządy</t>
  </si>
  <si>
    <r>
      <t>Kierunek:</t>
    </r>
    <r>
      <rPr>
        <b/>
        <sz val="22"/>
        <color theme="6" tint="-0.249977111117893"/>
        <rFont val="Arial CE"/>
        <family val="2"/>
        <charset val="238"/>
      </rPr>
      <t xml:space="preserve"> </t>
    </r>
    <r>
      <rPr>
        <b/>
        <sz val="22"/>
        <color theme="8"/>
        <rFont val="Arial CE"/>
        <charset val="238"/>
      </rPr>
      <t>INŻYNIERIA BIOMEDYCZNA</t>
    </r>
  </si>
  <si>
    <t>Język obcy</t>
  </si>
  <si>
    <t>Optronika w medycynie</t>
  </si>
  <si>
    <t>Modelowanie i symulacja zagadnień biomedycznych</t>
  </si>
  <si>
    <t>Wpływ drgań i hałasu na organizm ludzki</t>
  </si>
  <si>
    <t>Obróbka powierzchniowa biomateriałów</t>
  </si>
  <si>
    <t>Zagadnienia termiczne w inżynierii biomedycznej</t>
  </si>
  <si>
    <t>Kliniczne zastosowania materiałów i ergonomia w stomatologii</t>
  </si>
  <si>
    <t>Przygotowanie pracy dyplomowej</t>
  </si>
  <si>
    <t>Sprzęt rehabilitacyjny i zastosowanie medyczne</t>
  </si>
  <si>
    <t>Instrumentarium chirurgiczne i zastosowania operacyjne</t>
  </si>
  <si>
    <t>Z</t>
  </si>
  <si>
    <t>Analiza MES w zagadnieniach biomedycznych</t>
  </si>
  <si>
    <t>Elektrotechnika</t>
  </si>
  <si>
    <t>Elektronika</t>
  </si>
  <si>
    <t>Przedmioty obieralne (1-3) do wyboru:</t>
  </si>
  <si>
    <t>Przedmioty obieralne</t>
  </si>
  <si>
    <t>WYDZIAŁ INŻYNIERII MECHANICZNEJ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</si>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</sst>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name val="Arial CE"/>
      <family val="2"/>
      <charset val="238"/>
    </font>
    <font>
      <b/>
      <sz val="26"/>
      <color rgb="FF002060"/>
      <name val="Arial"/>
      <family val="2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2"/>
      <color theme="9" tint="-0.249977111117893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sz val="16"/>
      <name val="Arial CE"/>
      <family val="2"/>
      <charset val="238"/>
    </font>
    <font>
      <i/>
      <sz val="14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sz val="22"/>
      <name val="Arial CE"/>
      <family val="2"/>
      <charset val="238"/>
    </font>
    <font>
      <b/>
      <sz val="22"/>
      <color theme="6" tint="-0.249977111117893"/>
      <name val="Arial CE"/>
      <family val="2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b/>
      <sz val="22"/>
      <color theme="8"/>
      <name val="Arial CE"/>
      <charset val="238"/>
    </font>
    <font>
      <b/>
      <sz val="14"/>
      <color rgb="FFC00000"/>
      <name val="Arial CE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b/>
      <sz val="24"/>
      <color rgb="FFFFFF00"/>
      <name val="Arial CE"/>
      <charset val="238"/>
    </font>
    <font>
      <sz val="18"/>
      <color theme="9" tint="-0.249977111117893"/>
      <name val="Verdana"/>
      <family val="2"/>
      <charset val="238"/>
    </font>
    <font>
      <sz val="18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/>
    <xf numFmtId="0" fontId="22" fillId="0" borderId="0"/>
    <xf numFmtId="0" fontId="10" fillId="2" borderId="0"/>
    <xf numFmtId="0" fontId="22" fillId="0" borderId="0"/>
    <xf numFmtId="0" fontId="10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44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/>
    <xf numFmtId="0" fontId="3" fillId="0" borderId="0" xfId="0" applyFont="1" applyBorder="1" applyAlignment="1">
      <alignment horizontal="centerContinuous"/>
    </xf>
    <xf numFmtId="0" fontId="3" fillId="0" borderId="1" xfId="0" applyFont="1" applyBorder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Continuous"/>
    </xf>
    <xf numFmtId="0" fontId="21" fillId="0" borderId="0" xfId="0" applyFont="1" applyBorder="1"/>
    <xf numFmtId="0" fontId="0" fillId="0" borderId="0" xfId="0" applyBorder="1"/>
    <xf numFmtId="0" fontId="3" fillId="0" borderId="0" xfId="1" applyFont="1" applyBorder="1" applyAlignment="1"/>
    <xf numFmtId="0" fontId="22" fillId="0" borderId="0" xfId="1" applyBorder="1" applyAlignment="1"/>
    <xf numFmtId="0" fontId="25" fillId="0" borderId="0" xfId="1" applyFont="1" applyBorder="1" applyAlignment="1"/>
    <xf numFmtId="0" fontId="19" fillId="0" borderId="20" xfId="0" applyFont="1" applyBorder="1" applyAlignment="1">
      <alignment horizontal="left"/>
    </xf>
    <xf numFmtId="0" fontId="26" fillId="0" borderId="0" xfId="0" applyFont="1" applyBorder="1"/>
    <xf numFmtId="0" fontId="3" fillId="0" borderId="20" xfId="0" applyFont="1" applyBorder="1"/>
    <xf numFmtId="0" fontId="3" fillId="0" borderId="24" xfId="0" applyFont="1" applyBorder="1"/>
    <xf numFmtId="0" fontId="5" fillId="0" borderId="0" xfId="0" applyFont="1" applyBorder="1"/>
    <xf numFmtId="0" fontId="3" fillId="0" borderId="20" xfId="0" applyFont="1" applyBorder="1" applyAlignment="1">
      <alignment vertical="center"/>
    </xf>
    <xf numFmtId="0" fontId="16" fillId="2" borderId="0" xfId="2" applyFont="1"/>
    <xf numFmtId="0" fontId="10" fillId="0" borderId="34" xfId="2" applyFont="1" applyFill="1" applyBorder="1" applyAlignment="1">
      <alignment horizontal="center" vertical="center"/>
    </xf>
    <xf numFmtId="0" fontId="11" fillId="6" borderId="35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6" borderId="38" xfId="2" applyFont="1" applyFill="1" applyBorder="1" applyAlignment="1">
      <alignment horizontal="center" vertical="center"/>
    </xf>
    <xf numFmtId="0" fontId="16" fillId="2" borderId="0" xfId="2" applyFont="1" applyAlignment="1">
      <alignment horizontal="center" vertical="center"/>
    </xf>
    <xf numFmtId="0" fontId="28" fillId="7" borderId="39" xfId="0" applyFont="1" applyFill="1" applyBorder="1" applyAlignment="1">
      <alignment horizontal="left" vertical="center" indent="1"/>
    </xf>
    <xf numFmtId="0" fontId="28" fillId="7" borderId="40" xfId="0" applyFont="1" applyFill="1" applyBorder="1" applyAlignment="1">
      <alignment horizontal="left" vertical="center" indent="1"/>
    </xf>
    <xf numFmtId="0" fontId="5" fillId="0" borderId="40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/>
    </xf>
    <xf numFmtId="0" fontId="7" fillId="0" borderId="40" xfId="0" applyFont="1" applyBorder="1"/>
    <xf numFmtId="0" fontId="7" fillId="0" borderId="41" xfId="0" applyFont="1" applyBorder="1"/>
    <xf numFmtId="0" fontId="23" fillId="5" borderId="10" xfId="2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0" fontId="23" fillId="6" borderId="10" xfId="2" applyFont="1" applyFill="1" applyBorder="1" applyAlignment="1">
      <alignment horizontal="center" vertical="center"/>
    </xf>
    <xf numFmtId="0" fontId="23" fillId="6" borderId="9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3" borderId="14" xfId="2" applyFont="1" applyFill="1" applyBorder="1" applyAlignment="1">
      <alignment horizontal="center" vertical="center"/>
    </xf>
    <xf numFmtId="0" fontId="23" fillId="6" borderId="19" xfId="2" applyFont="1" applyFill="1" applyBorder="1" applyAlignment="1">
      <alignment horizontal="center" vertical="center"/>
    </xf>
    <xf numFmtId="0" fontId="23" fillId="2" borderId="0" xfId="2" applyFont="1" applyAlignment="1">
      <alignment vertical="center"/>
    </xf>
    <xf numFmtId="0" fontId="12" fillId="2" borderId="24" xfId="2" applyFont="1" applyBorder="1" applyAlignment="1">
      <alignment horizontal="center"/>
    </xf>
    <xf numFmtId="0" fontId="12" fillId="2" borderId="36" xfId="2" applyFont="1" applyBorder="1" applyAlignment="1">
      <alignment horizontal="left"/>
    </xf>
    <xf numFmtId="0" fontId="12" fillId="5" borderId="34" xfId="2" applyFont="1" applyFill="1" applyBorder="1" applyAlignment="1">
      <alignment horizontal="center"/>
    </xf>
    <xf numFmtId="0" fontId="12" fillId="3" borderId="33" xfId="2" applyFont="1" applyFill="1" applyBorder="1" applyAlignment="1">
      <alignment horizontal="center"/>
    </xf>
    <xf numFmtId="0" fontId="12" fillId="6" borderId="33" xfId="2" applyFont="1" applyFill="1" applyBorder="1" applyAlignment="1">
      <alignment horizontal="center"/>
    </xf>
    <xf numFmtId="0" fontId="12" fillId="6" borderId="32" xfId="2" applyFont="1" applyFill="1" applyBorder="1" applyAlignment="1">
      <alignment horizontal="center"/>
    </xf>
    <xf numFmtId="0" fontId="12" fillId="6" borderId="34" xfId="2" applyFont="1" applyFill="1" applyBorder="1" applyAlignment="1">
      <alignment horizontal="center"/>
    </xf>
    <xf numFmtId="0" fontId="12" fillId="6" borderId="42" xfId="2" applyFont="1" applyFill="1" applyBorder="1" applyAlignment="1">
      <alignment horizontal="center"/>
    </xf>
    <xf numFmtId="0" fontId="12" fillId="2" borderId="0" xfId="2" applyFont="1"/>
    <xf numFmtId="0" fontId="12" fillId="0" borderId="1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9" fillId="4" borderId="35" xfId="0" applyNumberFormat="1" applyFont="1" applyFill="1" applyBorder="1" applyAlignment="1">
      <alignment horizontal="center" vertical="top" textRotation="90" readingOrder="1"/>
    </xf>
    <xf numFmtId="3" fontId="9" fillId="8" borderId="35" xfId="0" applyNumberFormat="1" applyFont="1" applyFill="1" applyBorder="1" applyAlignment="1">
      <alignment horizontal="center" vertical="top" textRotation="90" readingOrder="1"/>
    </xf>
    <xf numFmtId="3" fontId="9" fillId="3" borderId="35" xfId="0" applyNumberFormat="1" applyFont="1" applyFill="1" applyBorder="1" applyAlignment="1">
      <alignment horizontal="center" vertical="top" textRotation="90" readingOrder="1"/>
    </xf>
    <xf numFmtId="3" fontId="9" fillId="5" borderId="36" xfId="0" applyNumberFormat="1" applyFont="1" applyFill="1" applyBorder="1" applyAlignment="1">
      <alignment horizontal="center" vertical="top" textRotation="90" readingOrder="1"/>
    </xf>
    <xf numFmtId="3" fontId="9" fillId="8" borderId="38" xfId="0" applyNumberFormat="1" applyFont="1" applyFill="1" applyBorder="1" applyAlignment="1">
      <alignment horizontal="center" vertical="top" textRotation="90" readingOrder="1"/>
    </xf>
    <xf numFmtId="0" fontId="4" fillId="0" borderId="43" xfId="0" applyFont="1" applyBorder="1"/>
    <xf numFmtId="0" fontId="4" fillId="0" borderId="44" xfId="0" applyFont="1" applyBorder="1" applyAlignment="1">
      <alignment horizontal="centerContinuous"/>
    </xf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12" fillId="0" borderId="0" xfId="2" applyFont="1" applyFill="1" applyBorder="1"/>
    <xf numFmtId="0" fontId="3" fillId="0" borderId="0" xfId="0" applyFont="1" applyAlignment="1">
      <alignment textRotation="90"/>
    </xf>
    <xf numFmtId="0" fontId="4" fillId="0" borderId="0" xfId="0" applyFont="1"/>
    <xf numFmtId="0" fontId="3" fillId="2" borderId="0" xfId="2" applyFont="1"/>
    <xf numFmtId="0" fontId="12" fillId="0" borderId="15" xfId="2" applyFont="1" applyFill="1" applyBorder="1" applyAlignment="1">
      <alignment horizontal="center"/>
    </xf>
    <xf numFmtId="0" fontId="12" fillId="0" borderId="16" xfId="2" applyFont="1" applyFill="1" applyBorder="1" applyAlignment="1">
      <alignment horizontal="left"/>
    </xf>
    <xf numFmtId="0" fontId="12" fillId="0" borderId="16" xfId="2" applyFont="1" applyFill="1" applyBorder="1" applyAlignment="1">
      <alignment horizontal="center"/>
    </xf>
    <xf numFmtId="3" fontId="12" fillId="0" borderId="16" xfId="2" applyNumberFormat="1" applyFont="1" applyFill="1" applyBorder="1" applyAlignment="1">
      <alignment horizontal="center"/>
    </xf>
    <xf numFmtId="1" fontId="12" fillId="0" borderId="16" xfId="2" applyNumberFormat="1" applyFont="1" applyFill="1" applyBorder="1" applyAlignment="1">
      <alignment horizontal="center"/>
    </xf>
    <xf numFmtId="0" fontId="12" fillId="0" borderId="48" xfId="2" applyFont="1" applyFill="1" applyBorder="1" applyAlignment="1">
      <alignment horizontal="center"/>
    </xf>
    <xf numFmtId="0" fontId="4" fillId="0" borderId="27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16" fillId="0" borderId="8" xfId="2" applyFont="1" applyFill="1" applyBorder="1" applyAlignment="1">
      <alignment vertical="center"/>
    </xf>
    <xf numFmtId="0" fontId="16" fillId="0" borderId="11" xfId="2" applyFont="1" applyFill="1" applyBorder="1" applyAlignment="1">
      <alignment vertical="center"/>
    </xf>
    <xf numFmtId="0" fontId="13" fillId="0" borderId="49" xfId="0" applyFont="1" applyBorder="1"/>
    <xf numFmtId="0" fontId="3" fillId="0" borderId="50" xfId="0" applyFont="1" applyBorder="1"/>
    <xf numFmtId="0" fontId="0" fillId="0" borderId="50" xfId="0" applyBorder="1"/>
    <xf numFmtId="0" fontId="14" fillId="0" borderId="50" xfId="0" applyFont="1" applyBorder="1" applyAlignment="1">
      <alignment vertical="top"/>
    </xf>
    <xf numFmtId="0" fontId="15" fillId="0" borderId="50" xfId="0" applyFont="1" applyBorder="1" applyAlignment="1">
      <alignment vertical="center"/>
    </xf>
    <xf numFmtId="0" fontId="15" fillId="0" borderId="50" xfId="3" applyFont="1" applyBorder="1" applyAlignment="1">
      <alignment vertical="center"/>
    </xf>
    <xf numFmtId="0" fontId="3" fillId="0" borderId="50" xfId="3" applyFont="1" applyBorder="1"/>
    <xf numFmtId="0" fontId="17" fillId="0" borderId="50" xfId="0" applyFont="1" applyBorder="1" applyAlignment="1">
      <alignment horizontal="left"/>
    </xf>
    <xf numFmtId="0" fontId="32" fillId="0" borderId="51" xfId="1" applyFont="1" applyBorder="1" applyAlignment="1">
      <alignment horizontal="right" vertical="center"/>
    </xf>
    <xf numFmtId="0" fontId="33" fillId="0" borderId="0" xfId="3" applyFont="1" applyBorder="1" applyAlignment="1"/>
    <xf numFmtId="0" fontId="14" fillId="0" borderId="0" xfId="3" applyFont="1" applyBorder="1" applyAlignment="1">
      <alignment vertical="top"/>
    </xf>
    <xf numFmtId="0" fontId="15" fillId="0" borderId="0" xfId="3" applyFont="1" applyBorder="1" applyAlignment="1">
      <alignment vertical="center"/>
    </xf>
    <xf numFmtId="0" fontId="3" fillId="0" borderId="0" xfId="3" applyFont="1" applyBorder="1"/>
    <xf numFmtId="0" fontId="34" fillId="0" borderId="0" xfId="0" applyFont="1"/>
    <xf numFmtId="0" fontId="6" fillId="0" borderId="0" xfId="3" applyFont="1" applyBorder="1"/>
    <xf numFmtId="0" fontId="24" fillId="0" borderId="0" xfId="1" applyFont="1" applyBorder="1" applyAlignment="1"/>
    <xf numFmtId="0" fontId="19" fillId="0" borderId="0" xfId="1" applyFont="1" applyBorder="1" applyAlignment="1">
      <alignment horizontal="right"/>
    </xf>
    <xf numFmtId="0" fontId="28" fillId="2" borderId="36" xfId="2" applyFont="1" applyBorder="1" applyAlignment="1">
      <alignment horizontal="left"/>
    </xf>
    <xf numFmtId="0" fontId="40" fillId="0" borderId="0" xfId="1" applyFont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36" fillId="0" borderId="28" xfId="2" applyFont="1" applyFill="1" applyBorder="1" applyAlignment="1">
      <alignment horizontal="center" vertical="center"/>
    </xf>
    <xf numFmtId="0" fontId="30" fillId="0" borderId="8" xfId="2" applyFont="1" applyFill="1" applyBorder="1" applyAlignment="1">
      <alignment horizontal="center" vertical="center"/>
    </xf>
    <xf numFmtId="0" fontId="41" fillId="0" borderId="0" xfId="3" applyFont="1" applyBorder="1" applyAlignment="1">
      <alignment vertical="top"/>
    </xf>
    <xf numFmtId="0" fontId="41" fillId="0" borderId="0" xfId="3" applyFont="1" applyBorder="1" applyAlignment="1"/>
    <xf numFmtId="0" fontId="44" fillId="2" borderId="8" xfId="2" applyFont="1" applyBorder="1" applyAlignment="1">
      <alignment horizontal="left" vertical="center" indent="1"/>
    </xf>
    <xf numFmtId="0" fontId="44" fillId="2" borderId="8" xfId="2" applyFont="1" applyBorder="1" applyAlignment="1">
      <alignment vertical="center"/>
    </xf>
    <xf numFmtId="0" fontId="43" fillId="2" borderId="8" xfId="2" applyFont="1" applyBorder="1" applyAlignment="1">
      <alignment vertical="center"/>
    </xf>
    <xf numFmtId="0" fontId="44" fillId="2" borderId="23" xfId="2" applyFont="1" applyBorder="1" applyAlignment="1">
      <alignment horizontal="center" vertical="center"/>
    </xf>
    <xf numFmtId="0" fontId="11" fillId="6" borderId="35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6" borderId="37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23" fillId="2" borderId="9" xfId="2" applyFont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0" fontId="23" fillId="6" borderId="10" xfId="2" applyFont="1" applyFill="1" applyBorder="1" applyAlignment="1">
      <alignment horizontal="center" vertical="center"/>
    </xf>
    <xf numFmtId="0" fontId="23" fillId="6" borderId="9" xfId="2" applyFont="1" applyFill="1" applyBorder="1" applyAlignment="1">
      <alignment horizontal="center" vertical="center"/>
    </xf>
    <xf numFmtId="0" fontId="23" fillId="3" borderId="22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3" fontId="12" fillId="4" borderId="33" xfId="2" applyNumberFormat="1" applyFont="1" applyFill="1" applyBorder="1" applyAlignment="1">
      <alignment horizontal="center"/>
    </xf>
    <xf numFmtId="3" fontId="12" fillId="0" borderId="33" xfId="2" applyNumberFormat="1" applyFont="1" applyFill="1" applyBorder="1" applyAlignment="1">
      <alignment horizontal="center"/>
    </xf>
    <xf numFmtId="0" fontId="12" fillId="5" borderId="34" xfId="2" applyFont="1" applyFill="1" applyBorder="1" applyAlignment="1">
      <alignment horizontal="center"/>
    </xf>
    <xf numFmtId="0" fontId="12" fillId="3" borderId="33" xfId="2" applyFont="1" applyFill="1" applyBorder="1" applyAlignment="1">
      <alignment horizontal="center"/>
    </xf>
    <xf numFmtId="0" fontId="12" fillId="6" borderId="33" xfId="2" applyFont="1" applyFill="1" applyBorder="1" applyAlignment="1">
      <alignment horizontal="center"/>
    </xf>
    <xf numFmtId="0" fontId="12" fillId="0" borderId="34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2" fillId="6" borderId="34" xfId="2" applyFont="1" applyFill="1" applyBorder="1" applyAlignment="1">
      <alignment horizontal="center"/>
    </xf>
    <xf numFmtId="0" fontId="16" fillId="0" borderId="8" xfId="2" applyFont="1" applyFill="1" applyBorder="1" applyAlignment="1">
      <alignment vertical="center"/>
    </xf>
    <xf numFmtId="0" fontId="16" fillId="2" borderId="27" xfId="2" applyFont="1" applyBorder="1"/>
    <xf numFmtId="0" fontId="10" fillId="0" borderId="36" xfId="2" applyFont="1" applyFill="1" applyBorder="1" applyAlignment="1">
      <alignment horizontal="center" vertical="center"/>
    </xf>
    <xf numFmtId="0" fontId="11" fillId="0" borderId="63" xfId="2" applyFont="1" applyFill="1" applyBorder="1" applyAlignment="1">
      <alignment horizontal="center" vertical="center"/>
    </xf>
    <xf numFmtId="0" fontId="11" fillId="0" borderId="64" xfId="2" applyFont="1" applyFill="1" applyBorder="1" applyAlignment="1">
      <alignment horizontal="center" vertical="center"/>
    </xf>
    <xf numFmtId="0" fontId="11" fillId="6" borderId="64" xfId="2" applyFont="1" applyFill="1" applyBorder="1" applyAlignment="1">
      <alignment horizontal="center" vertical="center"/>
    </xf>
    <xf numFmtId="0" fontId="23" fillId="5" borderId="65" xfId="2" applyFont="1" applyFill="1" applyBorder="1" applyAlignment="1">
      <alignment horizontal="center" vertical="center"/>
    </xf>
    <xf numFmtId="0" fontId="23" fillId="5" borderId="61" xfId="2" applyFont="1" applyFill="1" applyBorder="1" applyAlignment="1">
      <alignment horizontal="center" vertical="center"/>
    </xf>
    <xf numFmtId="0" fontId="23" fillId="6" borderId="67" xfId="2" applyFont="1" applyFill="1" applyBorder="1" applyAlignment="1">
      <alignment horizontal="center" vertical="center"/>
    </xf>
    <xf numFmtId="0" fontId="12" fillId="5" borderId="57" xfId="2" applyFont="1" applyFill="1" applyBorder="1" applyAlignment="1">
      <alignment horizontal="center"/>
    </xf>
    <xf numFmtId="0" fontId="12" fillId="6" borderId="58" xfId="2" applyFont="1" applyFill="1" applyBorder="1" applyAlignment="1">
      <alignment horizontal="center"/>
    </xf>
    <xf numFmtId="0" fontId="23" fillId="3" borderId="65" xfId="2" applyFont="1" applyFill="1" applyBorder="1" applyAlignment="1">
      <alignment horizontal="center" vertical="center"/>
    </xf>
    <xf numFmtId="0" fontId="12" fillId="4" borderId="22" xfId="2" applyFont="1" applyFill="1" applyBorder="1" applyAlignment="1">
      <alignment horizontal="center" vertical="center"/>
    </xf>
    <xf numFmtId="0" fontId="23" fillId="2" borderId="22" xfId="2" applyFont="1" applyBorder="1" applyAlignment="1">
      <alignment horizontal="center" vertical="center"/>
    </xf>
    <xf numFmtId="0" fontId="23" fillId="2" borderId="66" xfId="2" applyFont="1" applyBorder="1" applyAlignment="1">
      <alignment horizontal="center" vertical="center"/>
    </xf>
    <xf numFmtId="0" fontId="23" fillId="2" borderId="67" xfId="2" applyFont="1" applyBorder="1" applyAlignment="1">
      <alignment horizontal="center" vertical="center"/>
    </xf>
    <xf numFmtId="3" fontId="12" fillId="3" borderId="57" xfId="2" applyNumberFormat="1" applyFont="1" applyFill="1" applyBorder="1" applyAlignment="1">
      <alignment horizontal="center"/>
    </xf>
    <xf numFmtId="3" fontId="12" fillId="0" borderId="58" xfId="2" applyNumberFormat="1" applyFont="1" applyFill="1" applyBorder="1" applyAlignment="1">
      <alignment horizontal="center"/>
    </xf>
    <xf numFmtId="0" fontId="23" fillId="6" borderId="14" xfId="2" applyFont="1" applyFill="1" applyBorder="1" applyAlignment="1">
      <alignment horizontal="center" vertical="center"/>
    </xf>
    <xf numFmtId="0" fontId="23" fillId="0" borderId="66" xfId="2" applyFont="1" applyFill="1" applyBorder="1" applyAlignment="1">
      <alignment horizontal="center" vertical="center"/>
    </xf>
    <xf numFmtId="0" fontId="23" fillId="0" borderId="67" xfId="2" applyFont="1" applyFill="1" applyBorder="1" applyAlignment="1">
      <alignment horizontal="center" vertical="center"/>
    </xf>
    <xf numFmtId="0" fontId="12" fillId="5" borderId="68" xfId="2" applyFont="1" applyFill="1" applyBorder="1" applyAlignment="1">
      <alignment horizontal="center"/>
    </xf>
    <xf numFmtId="0" fontId="12" fillId="0" borderId="58" xfId="2" applyFont="1" applyFill="1" applyBorder="1" applyAlignment="1">
      <alignment horizontal="center"/>
    </xf>
    <xf numFmtId="3" fontId="4" fillId="0" borderId="44" xfId="0" applyNumberFormat="1" applyFont="1" applyBorder="1" applyAlignment="1">
      <alignment horizontal="centerContinuous"/>
    </xf>
    <xf numFmtId="3" fontId="9" fillId="5" borderId="34" xfId="0" applyNumberFormat="1" applyFont="1" applyFill="1" applyBorder="1" applyAlignment="1">
      <alignment horizontal="center" vertical="top" textRotation="90" readingOrder="1"/>
    </xf>
    <xf numFmtId="0" fontId="3" fillId="0" borderId="6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3" fontId="9" fillId="3" borderId="68" xfId="0" applyNumberFormat="1" applyFont="1" applyFill="1" applyBorder="1" applyAlignment="1">
      <alignment horizontal="center" vertical="top" textRotation="90" readingOrder="1"/>
    </xf>
    <xf numFmtId="3" fontId="9" fillId="8" borderId="64" xfId="0" applyNumberFormat="1" applyFont="1" applyFill="1" applyBorder="1" applyAlignment="1">
      <alignment horizontal="center" vertical="top" textRotation="90" readingOrder="1"/>
    </xf>
    <xf numFmtId="0" fontId="6" fillId="0" borderId="70" xfId="0" applyFont="1" applyFill="1" applyBorder="1" applyAlignment="1">
      <alignment horizontal="center" vertical="center"/>
    </xf>
    <xf numFmtId="3" fontId="9" fillId="8" borderId="37" xfId="0" applyNumberFormat="1" applyFont="1" applyFill="1" applyBorder="1" applyAlignment="1">
      <alignment horizontal="center" vertical="top" textRotation="90" readingOrder="1"/>
    </xf>
    <xf numFmtId="0" fontId="6" fillId="0" borderId="69" xfId="0" applyFont="1" applyFill="1" applyBorder="1" applyAlignment="1">
      <alignment horizontal="center" vertical="center"/>
    </xf>
    <xf numFmtId="3" fontId="9" fillId="5" borderId="63" xfId="0" applyNumberFormat="1" applyFont="1" applyFill="1" applyBorder="1" applyAlignment="1">
      <alignment horizontal="center" vertical="top" textRotation="90" readingOrder="1"/>
    </xf>
    <xf numFmtId="0" fontId="44" fillId="2" borderId="8" xfId="2" applyFont="1" applyBorder="1" applyAlignment="1">
      <alignment vertical="center" shrinkToFit="1"/>
    </xf>
    <xf numFmtId="0" fontId="43" fillId="2" borderId="8" xfId="2" applyFont="1" applyBorder="1" applyAlignment="1">
      <alignment vertical="center" shrinkToFit="1"/>
    </xf>
    <xf numFmtId="0" fontId="44" fillId="2" borderId="8" xfId="2" applyFont="1" applyBorder="1" applyAlignment="1">
      <alignment horizontal="left" vertical="center" shrinkToFit="1"/>
    </xf>
    <xf numFmtId="0" fontId="43" fillId="2" borderId="13" xfId="2" applyFont="1" applyBorder="1" applyAlignment="1">
      <alignment vertical="center" shrinkToFit="1"/>
    </xf>
    <xf numFmtId="0" fontId="44" fillId="2" borderId="23" xfId="2" applyFont="1" applyBorder="1" applyAlignment="1">
      <alignment horizontal="center" vertical="center" shrinkToFit="1"/>
    </xf>
    <xf numFmtId="0" fontId="44" fillId="0" borderId="23" xfId="2" applyFont="1" applyFill="1" applyBorder="1" applyAlignment="1">
      <alignment horizontal="center" vertical="center" shrinkToFit="1"/>
    </xf>
    <xf numFmtId="0" fontId="44" fillId="2" borderId="8" xfId="2" applyFont="1" applyBorder="1" applyAlignment="1">
      <alignment horizontal="left" vertical="center" indent="1" shrinkToFit="1"/>
    </xf>
    <xf numFmtId="0" fontId="12" fillId="0" borderId="40" xfId="2" applyFont="1" applyFill="1" applyBorder="1" applyAlignment="1">
      <alignment horizontal="center"/>
    </xf>
    <xf numFmtId="3" fontId="12" fillId="0" borderId="40" xfId="2" applyNumberFormat="1" applyFont="1" applyFill="1" applyBorder="1" applyAlignment="1">
      <alignment horizontal="center"/>
    </xf>
    <xf numFmtId="1" fontId="12" fillId="0" borderId="40" xfId="2" applyNumberFormat="1" applyFont="1" applyFill="1" applyBorder="1" applyAlignment="1">
      <alignment horizontal="center"/>
    </xf>
    <xf numFmtId="0" fontId="12" fillId="0" borderId="41" xfId="2" applyFont="1" applyFill="1" applyBorder="1" applyAlignment="1">
      <alignment horizontal="center"/>
    </xf>
    <xf numFmtId="0" fontId="42" fillId="0" borderId="0" xfId="3" applyFont="1" applyFill="1" applyBorder="1" applyAlignment="1">
      <alignment horizontal="left" vertical="center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Continuous"/>
    </xf>
    <xf numFmtId="0" fontId="44" fillId="0" borderId="8" xfId="2" applyFont="1" applyFill="1" applyBorder="1" applyAlignment="1">
      <alignment vertical="center" shrinkToFit="1"/>
    </xf>
    <xf numFmtId="0" fontId="44" fillId="0" borderId="8" xfId="2" applyFont="1" applyFill="1" applyBorder="1" applyAlignment="1">
      <alignment horizontal="left" vertical="center" shrinkToFit="1"/>
    </xf>
    <xf numFmtId="0" fontId="37" fillId="0" borderId="71" xfId="1" applyFont="1" applyBorder="1" applyAlignment="1">
      <alignment horizontal="center"/>
    </xf>
    <xf numFmtId="0" fontId="12" fillId="3" borderId="2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25" fillId="6" borderId="30" xfId="2" applyFont="1" applyFill="1" applyBorder="1" applyAlignment="1">
      <alignment horizontal="center" vertical="center"/>
    </xf>
    <xf numFmtId="0" fontId="25" fillId="6" borderId="4" xfId="2" applyFont="1" applyFill="1" applyBorder="1" applyAlignment="1">
      <alignment horizontal="center" vertical="center"/>
    </xf>
    <xf numFmtId="0" fontId="12" fillId="5" borderId="59" xfId="2" applyFont="1" applyFill="1" applyBorder="1" applyAlignment="1">
      <alignment horizontal="center" vertical="center" textRotation="90"/>
    </xf>
    <xf numFmtId="0" fontId="12" fillId="5" borderId="61" xfId="2" applyFont="1" applyFill="1" applyBorder="1" applyAlignment="1">
      <alignment horizontal="center" vertical="center" textRotation="90"/>
    </xf>
    <xf numFmtId="0" fontId="12" fillId="0" borderId="25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32" xfId="2" applyFont="1" applyFill="1" applyBorder="1" applyAlignment="1">
      <alignment horizontal="center" vertical="center"/>
    </xf>
    <xf numFmtId="0" fontId="12" fillId="3" borderId="52" xfId="2" applyFont="1" applyFill="1" applyBorder="1" applyAlignment="1">
      <alignment horizontal="center" vertical="center" textRotation="90"/>
    </xf>
    <xf numFmtId="0" fontId="12" fillId="3" borderId="54" xfId="2" applyFont="1" applyFill="1" applyBorder="1" applyAlignment="1">
      <alignment horizontal="center" vertical="center" textRotation="90"/>
    </xf>
    <xf numFmtId="0" fontId="12" fillId="3" borderId="57" xfId="2" applyFont="1" applyFill="1" applyBorder="1" applyAlignment="1">
      <alignment horizontal="center" vertical="center" textRotation="90"/>
    </xf>
    <xf numFmtId="0" fontId="12" fillId="0" borderId="27" xfId="2" applyFont="1" applyFill="1" applyBorder="1" applyAlignment="1">
      <alignment horizontal="center" vertical="center"/>
    </xf>
    <xf numFmtId="0" fontId="12" fillId="0" borderId="53" xfId="2" applyFont="1" applyFill="1" applyBorder="1" applyAlignment="1">
      <alignment horizontal="center" vertical="center"/>
    </xf>
    <xf numFmtId="0" fontId="12" fillId="4" borderId="7" xfId="2" applyFont="1" applyFill="1" applyBorder="1" applyAlignment="1">
      <alignment horizontal="center" vertical="center" textRotation="90"/>
    </xf>
    <xf numFmtId="0" fontId="12" fillId="4" borderId="33" xfId="2" applyFont="1" applyFill="1" applyBorder="1" applyAlignment="1">
      <alignment horizontal="center" vertical="center" textRotation="90"/>
    </xf>
    <xf numFmtId="0" fontId="31" fillId="0" borderId="12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1" fillId="0" borderId="55" xfId="2" applyFont="1" applyFill="1" applyBorder="1" applyAlignment="1">
      <alignment horizontal="center" vertical="center"/>
    </xf>
    <xf numFmtId="0" fontId="27" fillId="0" borderId="7" xfId="2" quotePrefix="1" applyFont="1" applyFill="1" applyBorder="1" applyAlignment="1">
      <alignment horizontal="center" vertical="top" textRotation="90"/>
    </xf>
    <xf numFmtId="0" fontId="27" fillId="0" borderId="33" xfId="2" quotePrefix="1" applyFont="1" applyFill="1" applyBorder="1" applyAlignment="1">
      <alignment horizontal="center" vertical="top" textRotation="90"/>
    </xf>
    <xf numFmtId="0" fontId="27" fillId="0" borderId="7" xfId="2" applyFont="1" applyFill="1" applyBorder="1" applyAlignment="1">
      <alignment horizontal="center" vertical="top" textRotation="90"/>
    </xf>
    <xf numFmtId="0" fontId="27" fillId="0" borderId="33" xfId="2" applyFont="1" applyFill="1" applyBorder="1" applyAlignment="1">
      <alignment horizontal="center" vertical="top" textRotation="90"/>
    </xf>
    <xf numFmtId="0" fontId="27" fillId="0" borderId="56" xfId="2" applyFont="1" applyFill="1" applyBorder="1" applyAlignment="1">
      <alignment horizontal="center" vertical="top" textRotation="90"/>
    </xf>
    <xf numFmtId="0" fontId="27" fillId="0" borderId="58" xfId="2" applyFont="1" applyFill="1" applyBorder="1" applyAlignment="1">
      <alignment horizontal="center" vertical="top" textRotation="90"/>
    </xf>
    <xf numFmtId="0" fontId="9" fillId="8" borderId="3" xfId="0" applyFont="1" applyFill="1" applyBorder="1" applyAlignment="1">
      <alignment horizontal="left" vertical="center" indent="3"/>
    </xf>
    <xf numFmtId="0" fontId="9" fillId="8" borderId="4" xfId="0" applyFont="1" applyFill="1" applyBorder="1" applyAlignment="1">
      <alignment horizontal="left" vertical="center" indent="3"/>
    </xf>
    <xf numFmtId="0" fontId="9" fillId="8" borderId="24" xfId="0" applyFont="1" applyFill="1" applyBorder="1" applyAlignment="1">
      <alignment horizontal="left" vertical="center" indent="3"/>
    </xf>
    <xf numFmtId="0" fontId="9" fillId="8" borderId="36" xfId="0" applyFont="1" applyFill="1" applyBorder="1" applyAlignment="1">
      <alignment horizontal="left" vertical="center" indent="3"/>
    </xf>
    <xf numFmtId="0" fontId="25" fillId="6" borderId="5" xfId="2" applyFont="1" applyFill="1" applyBorder="1" applyAlignment="1">
      <alignment horizontal="center" vertical="center"/>
    </xf>
    <xf numFmtId="0" fontId="39" fillId="6" borderId="14" xfId="2" applyFont="1" applyFill="1" applyBorder="1" applyAlignment="1">
      <alignment horizontal="center" vertical="center"/>
    </xf>
    <xf numFmtId="0" fontId="39" fillId="6" borderId="8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39" fillId="0" borderId="8" xfId="2" applyFont="1" applyFill="1" applyBorder="1" applyAlignment="1">
      <alignment horizontal="center" vertical="center"/>
    </xf>
    <xf numFmtId="0" fontId="39" fillId="0" borderId="62" xfId="2" applyFont="1" applyFill="1" applyBorder="1" applyAlignment="1">
      <alignment horizontal="center" vertical="center"/>
    </xf>
    <xf numFmtId="0" fontId="39" fillId="6" borderId="62" xfId="2" applyFont="1" applyFill="1" applyBorder="1" applyAlignment="1">
      <alignment horizontal="center" vertical="center"/>
    </xf>
    <xf numFmtId="0" fontId="39" fillId="6" borderId="11" xfId="2" applyFont="1" applyFill="1" applyBorder="1" applyAlignment="1">
      <alignment horizontal="center" vertical="center"/>
    </xf>
    <xf numFmtId="0" fontId="25" fillId="6" borderId="60" xfId="2" applyFont="1" applyFill="1" applyBorder="1" applyAlignment="1">
      <alignment horizontal="center" vertical="center"/>
    </xf>
    <xf numFmtId="0" fontId="25" fillId="0" borderId="30" xfId="2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  <xf numFmtId="0" fontId="25" fillId="0" borderId="60" xfId="2" applyFont="1" applyFill="1" applyBorder="1" applyAlignment="1">
      <alignment horizontal="center" vertical="center"/>
    </xf>
    <xf numFmtId="0" fontId="12" fillId="5" borderId="21" xfId="2" applyFont="1" applyFill="1" applyBorder="1" applyAlignment="1">
      <alignment horizontal="center" vertical="center" textRotation="90"/>
    </xf>
    <xf numFmtId="0" fontId="12" fillId="5" borderId="10" xfId="2" applyFont="1" applyFill="1" applyBorder="1" applyAlignment="1">
      <alignment horizontal="center" vertical="center" textRotation="90"/>
    </xf>
    <xf numFmtId="0" fontId="37" fillId="0" borderId="71" xfId="1" applyFont="1" applyBorder="1" applyAlignment="1">
      <alignment horizontal="center"/>
    </xf>
  </cellXfs>
  <cellStyles count="10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9" xr:uid="{00000000-0005-0000-0000-000006000000}"/>
    <cellStyle name="Normalny 6 3" xfId="8" xr:uid="{00000000-0005-0000-0000-000007000000}"/>
    <cellStyle name="Normalny 6 4" xfId="7" xr:uid="{00000000-0005-0000-0000-000008000000}"/>
    <cellStyle name="Normalny_Kom_Dyd_Milec_I i IIst_stac_MiBM_ZiIP_MCH_RWkwiecień2008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87729</xdr:colOff>
      <xdr:row>0</xdr:row>
      <xdr:rowOff>144000</xdr:rowOff>
    </xdr:from>
    <xdr:to>
      <xdr:col>8</xdr:col>
      <xdr:colOff>284058</xdr:colOff>
      <xdr:row>3</xdr:row>
      <xdr:rowOff>201425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4800" y="144000"/>
          <a:ext cx="8940053" cy="178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08"/>
  <sheetViews>
    <sheetView showGridLines="0" showZeros="0" tabSelected="1" zoomScale="60" zoomScaleNormal="60" zoomScaleSheetLayoutView="50" workbookViewId="0">
      <pane ySplit="11" topLeftCell="A12" activePane="bottomLeft" state="frozen"/>
      <selection pane="bottomLeft" activeCell="R4" sqref="R4:T4"/>
    </sheetView>
  </sheetViews>
  <sheetFormatPr defaultColWidth="9.109375" defaultRowHeight="13.2"/>
  <cols>
    <col min="1" max="1" width="7.6640625" style="1" customWidth="1"/>
    <col min="2" max="2" width="90.6640625" style="1" customWidth="1"/>
    <col min="3" max="3" width="5.6640625" style="1" customWidth="1"/>
    <col min="4" max="5" width="8.6640625" style="1" customWidth="1"/>
    <col min="6" max="44" width="5.6640625" style="1" customWidth="1"/>
    <col min="45" max="45" width="5.6640625" style="7" customWidth="1"/>
    <col min="46" max="49" width="5.6640625" style="1" customWidth="1"/>
    <col min="50" max="50" width="5.6640625" style="7" customWidth="1"/>
    <col min="51" max="16384" width="9.109375" style="1"/>
  </cols>
  <sheetData>
    <row r="1" spans="1:50" ht="46.5" customHeight="1" thickTop="1">
      <c r="A1" s="96"/>
      <c r="B1" s="97"/>
      <c r="C1" s="97"/>
      <c r="D1" s="98"/>
      <c r="E1" s="97"/>
      <c r="F1" s="97"/>
      <c r="G1" s="97"/>
      <c r="H1" s="97"/>
      <c r="I1" s="97"/>
      <c r="J1" s="99"/>
      <c r="K1" s="99"/>
      <c r="L1" s="97"/>
      <c r="M1" s="100"/>
      <c r="N1" s="100"/>
      <c r="O1" s="100"/>
      <c r="P1" s="97"/>
      <c r="Q1" s="101"/>
      <c r="R1" s="101"/>
      <c r="S1" s="101"/>
      <c r="T1" s="101"/>
      <c r="U1" s="101"/>
      <c r="V1" s="101"/>
      <c r="W1" s="101"/>
      <c r="X1" s="101"/>
      <c r="Y1" s="101"/>
      <c r="Z1" s="102"/>
      <c r="AA1" s="102"/>
      <c r="AB1" s="102"/>
      <c r="AC1" s="102"/>
      <c r="AD1" s="97"/>
      <c r="AE1" s="97"/>
      <c r="AF1" s="97"/>
      <c r="AG1" s="103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104" t="s">
        <v>110</v>
      </c>
    </row>
    <row r="2" spans="1:50" ht="60" customHeight="1">
      <c r="A2" s="10"/>
      <c r="B2" s="4"/>
      <c r="C2" s="4"/>
      <c r="D2" s="15"/>
      <c r="E2" s="4"/>
      <c r="F2" s="4"/>
      <c r="G2" s="4"/>
      <c r="H2" s="4"/>
      <c r="I2" s="16"/>
      <c r="J2" s="16"/>
      <c r="K2" s="16"/>
      <c r="L2" s="105" t="s">
        <v>0</v>
      </c>
      <c r="M2" s="106"/>
      <c r="N2" s="106"/>
      <c r="O2" s="4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7"/>
      <c r="AA2" s="107"/>
      <c r="AB2" s="108"/>
      <c r="AC2" s="108"/>
      <c r="AD2" s="4"/>
      <c r="AE2" s="4"/>
      <c r="AF2" s="17"/>
      <c r="AG2" s="109" t="s">
        <v>93</v>
      </c>
      <c r="AH2" s="18"/>
      <c r="AI2" s="19"/>
      <c r="AJ2" s="20"/>
      <c r="AK2" s="17"/>
      <c r="AL2" s="21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2"/>
    </row>
    <row r="3" spans="1:50" ht="30" customHeight="1">
      <c r="A3" s="8"/>
      <c r="B3" s="23"/>
      <c r="C3" s="4"/>
      <c r="D3" s="24"/>
      <c r="E3" s="4"/>
      <c r="F3" s="4"/>
      <c r="G3" s="4"/>
      <c r="H3" s="4"/>
      <c r="I3" s="4"/>
      <c r="J3" s="25"/>
      <c r="K3" s="26"/>
      <c r="L3" s="108"/>
      <c r="M3" s="25"/>
      <c r="N3" s="108"/>
      <c r="O3" s="110"/>
      <c r="P3" s="4"/>
      <c r="Q3" s="4"/>
      <c r="R3" s="4"/>
      <c r="S3" s="4"/>
      <c r="T3" s="4"/>
      <c r="U3" s="111"/>
      <c r="V3" s="111"/>
      <c r="W3" s="27"/>
      <c r="X3" s="108"/>
      <c r="Y3" s="108"/>
      <c r="Z3" s="111"/>
      <c r="AA3" s="27"/>
      <c r="AB3" s="108"/>
      <c r="AC3" s="108"/>
      <c r="AD3" s="4"/>
      <c r="AE3" s="4"/>
      <c r="AF3" s="4"/>
      <c r="AG3" s="28" t="s">
        <v>88</v>
      </c>
      <c r="AH3" s="115"/>
      <c r="AI3" s="9"/>
      <c r="AJ3" s="14"/>
      <c r="AK3" s="9"/>
      <c r="AL3" s="21"/>
      <c r="AM3" s="29"/>
      <c r="AN3" s="4"/>
      <c r="AO3" s="9"/>
      <c r="AP3" s="9"/>
      <c r="AQ3" s="9"/>
      <c r="AR3" s="9"/>
      <c r="AS3" s="9"/>
      <c r="AT3" s="9"/>
      <c r="AU3" s="9"/>
      <c r="AV3" s="9"/>
      <c r="AW3" s="9"/>
      <c r="AX3" s="30"/>
    </row>
    <row r="4" spans="1:50" ht="30" customHeight="1">
      <c r="A4" s="8"/>
      <c r="B4" s="23"/>
      <c r="C4" s="4"/>
      <c r="D4" s="24"/>
      <c r="E4" s="4"/>
      <c r="F4" s="24"/>
      <c r="G4" s="4"/>
      <c r="H4" s="4"/>
      <c r="I4" s="4"/>
      <c r="J4" s="4"/>
      <c r="K4" s="4"/>
      <c r="L4" s="108"/>
      <c r="M4" s="108"/>
      <c r="N4" s="108"/>
      <c r="O4" s="108"/>
      <c r="P4" s="108"/>
      <c r="Q4" s="112" t="s">
        <v>111</v>
      </c>
      <c r="R4" s="243">
        <v>2021</v>
      </c>
      <c r="S4" s="243"/>
      <c r="T4" s="243"/>
      <c r="U4" s="196" t="s">
        <v>104</v>
      </c>
      <c r="V4" s="108"/>
      <c r="W4" s="108"/>
      <c r="X4" s="108"/>
      <c r="Y4" s="108"/>
      <c r="Z4" s="108"/>
      <c r="AA4" s="108"/>
      <c r="AB4" s="108"/>
      <c r="AC4" s="108"/>
      <c r="AD4" s="4"/>
      <c r="AE4" s="9"/>
      <c r="AF4" s="4"/>
      <c r="AG4" s="119"/>
      <c r="AI4" s="9"/>
      <c r="AJ4" s="14"/>
      <c r="AK4" s="9"/>
      <c r="AL4" s="21"/>
      <c r="AM4" s="29"/>
      <c r="AN4" s="4"/>
      <c r="AO4" s="9"/>
      <c r="AP4" s="9"/>
      <c r="AQ4" s="9"/>
      <c r="AR4" s="9"/>
      <c r="AS4" s="9"/>
      <c r="AT4" s="9"/>
      <c r="AU4" s="9"/>
      <c r="AV4" s="9"/>
      <c r="AW4" s="9"/>
      <c r="AX4" s="30"/>
    </row>
    <row r="5" spans="1:50" ht="30" customHeight="1">
      <c r="A5" s="8"/>
      <c r="B5" s="190"/>
      <c r="C5" s="191"/>
      <c r="D5" s="192"/>
      <c r="E5" s="191"/>
      <c r="F5" s="192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3"/>
      <c r="AF5" s="4"/>
      <c r="AG5" s="118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30"/>
    </row>
    <row r="6" spans="1:50" ht="9.9" customHeight="1" thickBot="1">
      <c r="A6" s="31"/>
      <c r="B6" s="4"/>
      <c r="C6" s="4"/>
      <c r="D6" s="4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32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3"/>
    </row>
    <row r="7" spans="1:50" s="34" customFormat="1" ht="20.100000000000001" customHeight="1">
      <c r="A7" s="203" t="s">
        <v>66</v>
      </c>
      <c r="B7" s="206" t="s">
        <v>3</v>
      </c>
      <c r="C7" s="209" t="s">
        <v>67</v>
      </c>
      <c r="D7" s="212" t="s">
        <v>1</v>
      </c>
      <c r="E7" s="212"/>
      <c r="F7" s="212"/>
      <c r="G7" s="212"/>
      <c r="H7" s="213"/>
      <c r="I7" s="147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116" t="s">
        <v>2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</row>
    <row r="8" spans="1:50" s="34" customFormat="1" ht="20.100000000000001" customHeight="1">
      <c r="A8" s="204"/>
      <c r="B8" s="207"/>
      <c r="C8" s="210"/>
      <c r="D8" s="214" t="s">
        <v>68</v>
      </c>
      <c r="E8" s="216" t="s">
        <v>69</v>
      </c>
      <c r="F8" s="217"/>
      <c r="G8" s="217"/>
      <c r="H8" s="218"/>
      <c r="I8" s="146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117" t="s">
        <v>70</v>
      </c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5"/>
    </row>
    <row r="9" spans="1:50" s="34" customFormat="1" ht="30" customHeight="1">
      <c r="A9" s="204"/>
      <c r="B9" s="207"/>
      <c r="C9" s="210"/>
      <c r="D9" s="214"/>
      <c r="E9" s="219" t="s">
        <v>71</v>
      </c>
      <c r="F9" s="221" t="s">
        <v>72</v>
      </c>
      <c r="G9" s="221" t="s">
        <v>73</v>
      </c>
      <c r="H9" s="223" t="s">
        <v>74</v>
      </c>
      <c r="I9" s="241" t="s">
        <v>28</v>
      </c>
      <c r="J9" s="197" t="s">
        <v>4</v>
      </c>
      <c r="K9" s="199" t="s">
        <v>5</v>
      </c>
      <c r="L9" s="200"/>
      <c r="M9" s="200"/>
      <c r="N9" s="200"/>
      <c r="O9" s="201" t="s">
        <v>28</v>
      </c>
      <c r="P9" s="197" t="s">
        <v>4</v>
      </c>
      <c r="Q9" s="238" t="s">
        <v>6</v>
      </c>
      <c r="R9" s="239"/>
      <c r="S9" s="239"/>
      <c r="T9" s="240"/>
      <c r="U9" s="241" t="s">
        <v>28</v>
      </c>
      <c r="V9" s="197" t="s">
        <v>4</v>
      </c>
      <c r="W9" s="199" t="s">
        <v>7</v>
      </c>
      <c r="X9" s="200"/>
      <c r="Y9" s="200"/>
      <c r="Z9" s="200"/>
      <c r="AA9" s="201" t="s">
        <v>28</v>
      </c>
      <c r="AB9" s="197" t="s">
        <v>4</v>
      </c>
      <c r="AC9" s="238" t="s">
        <v>8</v>
      </c>
      <c r="AD9" s="239"/>
      <c r="AE9" s="239"/>
      <c r="AF9" s="240"/>
      <c r="AG9" s="201" t="s">
        <v>28</v>
      </c>
      <c r="AH9" s="197" t="s">
        <v>4</v>
      </c>
      <c r="AI9" s="199" t="s">
        <v>9</v>
      </c>
      <c r="AJ9" s="200"/>
      <c r="AK9" s="200"/>
      <c r="AL9" s="237"/>
      <c r="AM9" s="201" t="s">
        <v>28</v>
      </c>
      <c r="AN9" s="197" t="s">
        <v>4</v>
      </c>
      <c r="AO9" s="238" t="s">
        <v>10</v>
      </c>
      <c r="AP9" s="239"/>
      <c r="AQ9" s="239"/>
      <c r="AR9" s="240"/>
      <c r="AS9" s="241" t="s">
        <v>28</v>
      </c>
      <c r="AT9" s="197" t="s">
        <v>4</v>
      </c>
      <c r="AU9" s="199" t="s">
        <v>11</v>
      </c>
      <c r="AV9" s="200"/>
      <c r="AW9" s="200"/>
      <c r="AX9" s="229"/>
    </row>
    <row r="10" spans="1:50" s="34" customFormat="1" ht="20.100000000000001" customHeight="1">
      <c r="A10" s="204"/>
      <c r="B10" s="207"/>
      <c r="C10" s="210"/>
      <c r="D10" s="214"/>
      <c r="E10" s="219"/>
      <c r="F10" s="221"/>
      <c r="G10" s="221"/>
      <c r="H10" s="223"/>
      <c r="I10" s="242"/>
      <c r="J10" s="198"/>
      <c r="K10" s="230" t="str">
        <f>IFERROR(($R$4&amp;"/"&amp;RIGHT($R$4,2)+1&amp;" ZIMA"),"")</f>
        <v>2021/22 ZIMA</v>
      </c>
      <c r="L10" s="231"/>
      <c r="M10" s="231"/>
      <c r="N10" s="231"/>
      <c r="O10" s="202"/>
      <c r="P10" s="198"/>
      <c r="Q10" s="232" t="str">
        <f>IFERROR($R$4&amp;"/"&amp;RIGHT($R$4,2)+1&amp;" LATO","")</f>
        <v>2021/22 LATO</v>
      </c>
      <c r="R10" s="233"/>
      <c r="S10" s="233"/>
      <c r="T10" s="234"/>
      <c r="U10" s="242"/>
      <c r="V10" s="198"/>
      <c r="W10" s="230" t="str">
        <f>IFERROR($R$4+1&amp;"/"&amp;RIGHT($R$4,2)+2&amp;" ZIMA","")</f>
        <v>2022/23 ZIMA</v>
      </c>
      <c r="X10" s="231"/>
      <c r="Y10" s="231"/>
      <c r="Z10" s="231"/>
      <c r="AA10" s="202"/>
      <c r="AB10" s="198"/>
      <c r="AC10" s="232" t="str">
        <f>IFERROR($R$4+1&amp;"/"&amp;RIGHT($R$4,2)+2&amp;" LATO","")</f>
        <v>2022/23 LATO</v>
      </c>
      <c r="AD10" s="233"/>
      <c r="AE10" s="233"/>
      <c r="AF10" s="234"/>
      <c r="AG10" s="202"/>
      <c r="AH10" s="198"/>
      <c r="AI10" s="230" t="str">
        <f>IFERROR($R$4+2&amp;"/"&amp;RIGHT($R$4,2)+3&amp;" ZIMA","")</f>
        <v>2023/24 ZIMA</v>
      </c>
      <c r="AJ10" s="231"/>
      <c r="AK10" s="231"/>
      <c r="AL10" s="235"/>
      <c r="AM10" s="202"/>
      <c r="AN10" s="198"/>
      <c r="AO10" s="232" t="str">
        <f>IFERROR($R$4+2&amp;"/"&amp;RIGHT($R$4,2)+3&amp;" LATO","")</f>
        <v>2023/24 LATO</v>
      </c>
      <c r="AP10" s="233"/>
      <c r="AQ10" s="233"/>
      <c r="AR10" s="234"/>
      <c r="AS10" s="242"/>
      <c r="AT10" s="198"/>
      <c r="AU10" s="230" t="str">
        <f>IFERROR($R$4+3&amp;"/"&amp;RIGHT($R$4,2)+4&amp;" ZIMA","")</f>
        <v>2024/25 ZIMA</v>
      </c>
      <c r="AV10" s="231"/>
      <c r="AW10" s="231"/>
      <c r="AX10" s="236"/>
    </row>
    <row r="11" spans="1:50" s="40" customFormat="1" ht="20.100000000000001" customHeight="1" thickBot="1">
      <c r="A11" s="205"/>
      <c r="B11" s="208"/>
      <c r="C11" s="211"/>
      <c r="D11" s="215"/>
      <c r="E11" s="220"/>
      <c r="F11" s="222"/>
      <c r="G11" s="222"/>
      <c r="H11" s="224"/>
      <c r="I11" s="148"/>
      <c r="J11" s="35"/>
      <c r="K11" s="36" t="s">
        <v>12</v>
      </c>
      <c r="L11" s="36" t="s">
        <v>13</v>
      </c>
      <c r="M11" s="36" t="s">
        <v>14</v>
      </c>
      <c r="N11" s="128" t="s">
        <v>15</v>
      </c>
      <c r="O11" s="149"/>
      <c r="P11" s="125"/>
      <c r="Q11" s="126" t="s">
        <v>12</v>
      </c>
      <c r="R11" s="126" t="s">
        <v>13</v>
      </c>
      <c r="S11" s="126" t="s">
        <v>14</v>
      </c>
      <c r="T11" s="150" t="s">
        <v>15</v>
      </c>
      <c r="U11" s="127"/>
      <c r="V11" s="37"/>
      <c r="W11" s="36" t="s">
        <v>12</v>
      </c>
      <c r="X11" s="36" t="s">
        <v>13</v>
      </c>
      <c r="Y11" s="36" t="s">
        <v>14</v>
      </c>
      <c r="Z11" s="128" t="s">
        <v>15</v>
      </c>
      <c r="AA11" s="149"/>
      <c r="AB11" s="125"/>
      <c r="AC11" s="126" t="s">
        <v>12</v>
      </c>
      <c r="AD11" s="126" t="s">
        <v>13</v>
      </c>
      <c r="AE11" s="126" t="s">
        <v>14</v>
      </c>
      <c r="AF11" s="150" t="s">
        <v>15</v>
      </c>
      <c r="AG11" s="149"/>
      <c r="AH11" s="125"/>
      <c r="AI11" s="124" t="s">
        <v>12</v>
      </c>
      <c r="AJ11" s="124" t="s">
        <v>13</v>
      </c>
      <c r="AK11" s="124" t="s">
        <v>14</v>
      </c>
      <c r="AL11" s="151" t="s">
        <v>15</v>
      </c>
      <c r="AM11" s="149"/>
      <c r="AN11" s="125"/>
      <c r="AO11" s="126" t="s">
        <v>12</v>
      </c>
      <c r="AP11" s="126" t="s">
        <v>13</v>
      </c>
      <c r="AQ11" s="126" t="s">
        <v>14</v>
      </c>
      <c r="AR11" s="150" t="s">
        <v>15</v>
      </c>
      <c r="AS11" s="38"/>
      <c r="AT11" s="37"/>
      <c r="AU11" s="36" t="s">
        <v>12</v>
      </c>
      <c r="AV11" s="36" t="s">
        <v>13</v>
      </c>
      <c r="AW11" s="36" t="s">
        <v>14</v>
      </c>
      <c r="AX11" s="39" t="s">
        <v>15</v>
      </c>
    </row>
    <row r="12" spans="1:50" s="11" customFormat="1" ht="40.049999999999997" customHeight="1">
      <c r="A12" s="41" t="s">
        <v>75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4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6"/>
    </row>
    <row r="13" spans="1:50" s="55" customFormat="1" ht="25.05" customHeight="1">
      <c r="A13" s="123">
        <v>1</v>
      </c>
      <c r="B13" s="122" t="s">
        <v>94</v>
      </c>
      <c r="C13" s="157">
        <f>COUNTIF(I13:AX13,"E")</f>
        <v>1</v>
      </c>
      <c r="D13" s="158">
        <f>SUM(E13:H13)</f>
        <v>120</v>
      </c>
      <c r="E13" s="159">
        <f t="shared" ref="E13:G13" si="0">SUM(K13,Q13,W13,AC13,AI13,AO13,AU13)</f>
        <v>0</v>
      </c>
      <c r="F13" s="159">
        <f t="shared" si="0"/>
        <v>120</v>
      </c>
      <c r="G13" s="159">
        <f t="shared" si="0"/>
        <v>0</v>
      </c>
      <c r="H13" s="160">
        <f>SUM(N13,T13,Z13,AF13,AL13,AR13,AX13)</f>
        <v>0</v>
      </c>
      <c r="I13" s="47"/>
      <c r="J13" s="48"/>
      <c r="K13" s="49"/>
      <c r="L13" s="50"/>
      <c r="M13" s="50"/>
      <c r="N13" s="164"/>
      <c r="O13" s="152">
        <v>6</v>
      </c>
      <c r="P13" s="135"/>
      <c r="Q13" s="136"/>
      <c r="R13" s="137">
        <v>60</v>
      </c>
      <c r="S13" s="137"/>
      <c r="T13" s="165"/>
      <c r="U13" s="131">
        <v>6</v>
      </c>
      <c r="V13" s="48" t="s">
        <v>4</v>
      </c>
      <c r="W13" s="49"/>
      <c r="X13" s="50">
        <v>60</v>
      </c>
      <c r="Y13" s="50"/>
      <c r="Z13" s="164"/>
      <c r="AA13" s="153"/>
      <c r="AB13" s="132"/>
      <c r="AC13" s="52"/>
      <c r="AD13" s="52"/>
      <c r="AE13" s="52"/>
      <c r="AF13" s="166"/>
      <c r="AG13" s="153"/>
      <c r="AH13" s="132"/>
      <c r="AI13" s="133"/>
      <c r="AJ13" s="134"/>
      <c r="AK13" s="134"/>
      <c r="AL13" s="154"/>
      <c r="AM13" s="153"/>
      <c r="AN13" s="132"/>
      <c r="AO13" s="52"/>
      <c r="AP13" s="52"/>
      <c r="AQ13" s="52"/>
      <c r="AR13" s="166"/>
      <c r="AS13" s="131"/>
      <c r="AT13" s="53"/>
      <c r="AU13" s="50"/>
      <c r="AV13" s="50"/>
      <c r="AW13" s="50"/>
      <c r="AX13" s="54"/>
    </row>
    <row r="14" spans="1:50" s="55" customFormat="1" ht="25.05" customHeight="1">
      <c r="A14" s="123">
        <v>2</v>
      </c>
      <c r="B14" s="122" t="s">
        <v>89</v>
      </c>
      <c r="C14" s="157">
        <f t="shared" ref="C14:C22" si="1">COUNTIF(I14:AX14,"E")</f>
        <v>0</v>
      </c>
      <c r="D14" s="129">
        <f t="shared" ref="D14:D19" si="2">SUM(E14:H14)</f>
        <v>30</v>
      </c>
      <c r="E14" s="130">
        <f t="shared" ref="E14:E19" si="3">SUM(K14,Q14,W14,AC14,AI14,AO14,AU14)</f>
        <v>30</v>
      </c>
      <c r="F14" s="130">
        <f t="shared" ref="F14:F19" si="4">SUM(L14,R14,X14,AD14,AJ14,AP14,AV14)</f>
        <v>0</v>
      </c>
      <c r="G14" s="130">
        <f t="shared" ref="G14:G19" si="5">SUM(M14,S14,Y14,AE14,AK14,AQ14,AW14)</f>
        <v>0</v>
      </c>
      <c r="H14" s="161">
        <f t="shared" ref="H14:H19" si="6">SUM(N14,T14,Z14,AF14,AL14,AR14,AX14)</f>
        <v>0</v>
      </c>
      <c r="I14" s="47"/>
      <c r="J14" s="48"/>
      <c r="K14" s="49"/>
      <c r="L14" s="50"/>
      <c r="M14" s="50"/>
      <c r="N14" s="164"/>
      <c r="O14" s="153">
        <v>3</v>
      </c>
      <c r="P14" s="132"/>
      <c r="Q14" s="51">
        <v>30</v>
      </c>
      <c r="R14" s="52"/>
      <c r="S14" s="52"/>
      <c r="T14" s="166"/>
      <c r="U14" s="131"/>
      <c r="V14" s="48"/>
      <c r="W14" s="49"/>
      <c r="X14" s="50"/>
      <c r="Y14" s="50"/>
      <c r="Z14" s="164"/>
      <c r="AA14" s="153"/>
      <c r="AB14" s="132"/>
      <c r="AC14" s="52"/>
      <c r="AD14" s="52"/>
      <c r="AE14" s="52"/>
      <c r="AF14" s="166"/>
      <c r="AG14" s="153"/>
      <c r="AH14" s="132"/>
      <c r="AI14" s="133"/>
      <c r="AJ14" s="134"/>
      <c r="AK14" s="134"/>
      <c r="AL14" s="154"/>
      <c r="AM14" s="153"/>
      <c r="AN14" s="132"/>
      <c r="AO14" s="52"/>
      <c r="AP14" s="52"/>
      <c r="AQ14" s="52"/>
      <c r="AR14" s="166"/>
      <c r="AS14" s="131"/>
      <c r="AT14" s="53"/>
      <c r="AU14" s="50"/>
      <c r="AV14" s="50"/>
      <c r="AW14" s="50"/>
      <c r="AX14" s="54"/>
    </row>
    <row r="15" spans="1:50" s="55" customFormat="1" ht="25.05" customHeight="1">
      <c r="A15" s="123"/>
      <c r="B15" s="120" t="s">
        <v>29</v>
      </c>
      <c r="C15" s="157">
        <f t="shared" si="1"/>
        <v>0</v>
      </c>
      <c r="D15" s="129">
        <f t="shared" si="2"/>
        <v>0</v>
      </c>
      <c r="E15" s="130">
        <f t="shared" si="3"/>
        <v>0</v>
      </c>
      <c r="F15" s="130">
        <f t="shared" si="4"/>
        <v>0</v>
      </c>
      <c r="G15" s="130">
        <f t="shared" si="5"/>
        <v>0</v>
      </c>
      <c r="H15" s="161">
        <f t="shared" si="6"/>
        <v>0</v>
      </c>
      <c r="I15" s="47"/>
      <c r="J15" s="48"/>
      <c r="K15" s="49"/>
      <c r="L15" s="50"/>
      <c r="M15" s="50"/>
      <c r="N15" s="164"/>
      <c r="O15" s="153"/>
      <c r="P15" s="132"/>
      <c r="Q15" s="51"/>
      <c r="R15" s="52"/>
      <c r="S15" s="52"/>
      <c r="T15" s="166"/>
      <c r="U15" s="131"/>
      <c r="V15" s="48"/>
      <c r="W15" s="49"/>
      <c r="X15" s="50"/>
      <c r="Y15" s="50"/>
      <c r="Z15" s="164"/>
      <c r="AA15" s="153"/>
      <c r="AB15" s="132"/>
      <c r="AC15" s="52"/>
      <c r="AD15" s="52"/>
      <c r="AE15" s="52"/>
      <c r="AF15" s="166"/>
      <c r="AG15" s="153"/>
      <c r="AH15" s="132"/>
      <c r="AI15" s="133"/>
      <c r="AJ15" s="134"/>
      <c r="AK15" s="134"/>
      <c r="AL15" s="154"/>
      <c r="AM15" s="153"/>
      <c r="AN15" s="132"/>
      <c r="AO15" s="52"/>
      <c r="AP15" s="52"/>
      <c r="AQ15" s="52"/>
      <c r="AR15" s="166"/>
      <c r="AS15" s="131"/>
      <c r="AT15" s="53"/>
      <c r="AU15" s="50"/>
      <c r="AV15" s="50"/>
      <c r="AW15" s="50"/>
      <c r="AX15" s="54"/>
    </row>
    <row r="16" spans="1:50" s="55" customFormat="1" ht="25.05" customHeight="1">
      <c r="A16" s="123"/>
      <c r="B16" s="120" t="s">
        <v>35</v>
      </c>
      <c r="C16" s="157">
        <f t="shared" si="1"/>
        <v>0</v>
      </c>
      <c r="D16" s="129">
        <f t="shared" si="2"/>
        <v>0</v>
      </c>
      <c r="E16" s="130">
        <f t="shared" si="3"/>
        <v>0</v>
      </c>
      <c r="F16" s="130">
        <f t="shared" si="4"/>
        <v>0</v>
      </c>
      <c r="G16" s="130">
        <f t="shared" si="5"/>
        <v>0</v>
      </c>
      <c r="H16" s="161">
        <f t="shared" si="6"/>
        <v>0</v>
      </c>
      <c r="I16" s="47"/>
      <c r="J16" s="48"/>
      <c r="K16" s="49"/>
      <c r="L16" s="50"/>
      <c r="M16" s="50"/>
      <c r="N16" s="164"/>
      <c r="O16" s="153"/>
      <c r="P16" s="132"/>
      <c r="Q16" s="51"/>
      <c r="R16" s="52"/>
      <c r="S16" s="52"/>
      <c r="T16" s="166"/>
      <c r="U16" s="131"/>
      <c r="V16" s="48"/>
      <c r="W16" s="49"/>
      <c r="X16" s="50"/>
      <c r="Y16" s="50"/>
      <c r="Z16" s="164"/>
      <c r="AA16" s="153"/>
      <c r="AB16" s="132"/>
      <c r="AC16" s="52"/>
      <c r="AD16" s="52"/>
      <c r="AE16" s="52"/>
      <c r="AF16" s="166"/>
      <c r="AG16" s="153"/>
      <c r="AH16" s="132"/>
      <c r="AI16" s="133"/>
      <c r="AJ16" s="134"/>
      <c r="AK16" s="134"/>
      <c r="AL16" s="154"/>
      <c r="AM16" s="153"/>
      <c r="AN16" s="132"/>
      <c r="AO16" s="52"/>
      <c r="AP16" s="52"/>
      <c r="AQ16" s="52"/>
      <c r="AR16" s="166"/>
      <c r="AS16" s="131"/>
      <c r="AT16" s="53"/>
      <c r="AU16" s="50"/>
      <c r="AV16" s="50"/>
      <c r="AW16" s="50"/>
      <c r="AX16" s="54"/>
    </row>
    <row r="17" spans="1:50" s="55" customFormat="1" ht="25.05" customHeight="1">
      <c r="A17" s="123">
        <v>3</v>
      </c>
      <c r="B17" s="122" t="s">
        <v>90</v>
      </c>
      <c r="C17" s="157">
        <f t="shared" si="1"/>
        <v>1</v>
      </c>
      <c r="D17" s="129">
        <f t="shared" si="2"/>
        <v>30</v>
      </c>
      <c r="E17" s="130">
        <f t="shared" si="3"/>
        <v>30</v>
      </c>
      <c r="F17" s="130">
        <f t="shared" si="4"/>
        <v>0</v>
      </c>
      <c r="G17" s="130">
        <f t="shared" si="5"/>
        <v>0</v>
      </c>
      <c r="H17" s="161">
        <f t="shared" si="6"/>
        <v>0</v>
      </c>
      <c r="I17" s="47"/>
      <c r="J17" s="48"/>
      <c r="K17" s="49"/>
      <c r="L17" s="50"/>
      <c r="M17" s="50"/>
      <c r="N17" s="164"/>
      <c r="O17" s="153">
        <v>3</v>
      </c>
      <c r="P17" s="132" t="s">
        <v>4</v>
      </c>
      <c r="Q17" s="51">
        <v>30</v>
      </c>
      <c r="R17" s="52"/>
      <c r="S17" s="52"/>
      <c r="T17" s="166"/>
      <c r="U17" s="131"/>
      <c r="V17" s="48"/>
      <c r="W17" s="49"/>
      <c r="X17" s="50"/>
      <c r="Y17" s="50"/>
      <c r="Z17" s="164"/>
      <c r="AA17" s="153"/>
      <c r="AB17" s="132"/>
      <c r="AC17" s="52"/>
      <c r="AD17" s="52"/>
      <c r="AE17" s="52"/>
      <c r="AF17" s="166"/>
      <c r="AG17" s="153"/>
      <c r="AH17" s="132"/>
      <c r="AI17" s="133"/>
      <c r="AJ17" s="134"/>
      <c r="AK17" s="134"/>
      <c r="AL17" s="154"/>
      <c r="AM17" s="153"/>
      <c r="AN17" s="132"/>
      <c r="AO17" s="52"/>
      <c r="AP17" s="52"/>
      <c r="AQ17" s="52"/>
      <c r="AR17" s="166"/>
      <c r="AS17" s="131"/>
      <c r="AT17" s="53"/>
      <c r="AU17" s="50"/>
      <c r="AV17" s="50"/>
      <c r="AW17" s="50"/>
      <c r="AX17" s="54"/>
    </row>
    <row r="18" spans="1:50" s="55" customFormat="1" ht="25.05" customHeight="1">
      <c r="A18" s="123"/>
      <c r="B18" s="120" t="s">
        <v>30</v>
      </c>
      <c r="C18" s="157">
        <f t="shared" si="1"/>
        <v>0</v>
      </c>
      <c r="D18" s="129">
        <f t="shared" si="2"/>
        <v>0</v>
      </c>
      <c r="E18" s="130">
        <f t="shared" si="3"/>
        <v>0</v>
      </c>
      <c r="F18" s="130">
        <f t="shared" si="4"/>
        <v>0</v>
      </c>
      <c r="G18" s="130">
        <f t="shared" si="5"/>
        <v>0</v>
      </c>
      <c r="H18" s="161">
        <f t="shared" si="6"/>
        <v>0</v>
      </c>
      <c r="I18" s="47"/>
      <c r="J18" s="48"/>
      <c r="K18" s="49"/>
      <c r="L18" s="50"/>
      <c r="M18" s="50"/>
      <c r="N18" s="164"/>
      <c r="O18" s="153"/>
      <c r="P18" s="132"/>
      <c r="Q18" s="51"/>
      <c r="R18" s="52"/>
      <c r="S18" s="52"/>
      <c r="T18" s="166"/>
      <c r="U18" s="131"/>
      <c r="V18" s="48"/>
      <c r="W18" s="49"/>
      <c r="X18" s="50"/>
      <c r="Y18" s="50"/>
      <c r="Z18" s="164"/>
      <c r="AA18" s="153"/>
      <c r="AB18" s="132"/>
      <c r="AC18" s="52"/>
      <c r="AD18" s="52"/>
      <c r="AE18" s="52"/>
      <c r="AF18" s="166"/>
      <c r="AG18" s="153"/>
      <c r="AH18" s="132"/>
      <c r="AI18" s="133"/>
      <c r="AJ18" s="134"/>
      <c r="AK18" s="134"/>
      <c r="AL18" s="154"/>
      <c r="AM18" s="153"/>
      <c r="AN18" s="132"/>
      <c r="AO18" s="52"/>
      <c r="AP18" s="52"/>
      <c r="AQ18" s="52"/>
      <c r="AR18" s="166"/>
      <c r="AS18" s="131"/>
      <c r="AT18" s="53"/>
      <c r="AU18" s="50"/>
      <c r="AV18" s="50"/>
      <c r="AW18" s="50"/>
      <c r="AX18" s="54"/>
    </row>
    <row r="19" spans="1:50" s="55" customFormat="1" ht="25.05" customHeight="1">
      <c r="A19" s="123"/>
      <c r="B19" s="120" t="s">
        <v>36</v>
      </c>
      <c r="C19" s="157">
        <f t="shared" si="1"/>
        <v>0</v>
      </c>
      <c r="D19" s="129">
        <f t="shared" si="2"/>
        <v>0</v>
      </c>
      <c r="E19" s="130">
        <f t="shared" si="3"/>
        <v>0</v>
      </c>
      <c r="F19" s="130">
        <f t="shared" si="4"/>
        <v>0</v>
      </c>
      <c r="G19" s="130">
        <f t="shared" si="5"/>
        <v>0</v>
      </c>
      <c r="H19" s="161">
        <f t="shared" si="6"/>
        <v>0</v>
      </c>
      <c r="I19" s="47"/>
      <c r="J19" s="48"/>
      <c r="K19" s="49"/>
      <c r="L19" s="50"/>
      <c r="M19" s="50"/>
      <c r="N19" s="164"/>
      <c r="O19" s="153"/>
      <c r="P19" s="132"/>
      <c r="Q19" s="51"/>
      <c r="R19" s="52"/>
      <c r="S19" s="52"/>
      <c r="T19" s="166"/>
      <c r="U19" s="131"/>
      <c r="V19" s="48"/>
      <c r="W19" s="49"/>
      <c r="X19" s="50"/>
      <c r="Y19" s="50"/>
      <c r="Z19" s="164"/>
      <c r="AA19" s="153"/>
      <c r="AB19" s="132"/>
      <c r="AC19" s="52"/>
      <c r="AD19" s="52"/>
      <c r="AE19" s="52"/>
      <c r="AF19" s="166"/>
      <c r="AG19" s="153"/>
      <c r="AH19" s="132"/>
      <c r="AI19" s="133"/>
      <c r="AJ19" s="134"/>
      <c r="AK19" s="134"/>
      <c r="AL19" s="154"/>
      <c r="AM19" s="153"/>
      <c r="AN19" s="132"/>
      <c r="AO19" s="52"/>
      <c r="AP19" s="52"/>
      <c r="AQ19" s="52"/>
      <c r="AR19" s="166"/>
      <c r="AS19" s="131"/>
      <c r="AT19" s="53"/>
      <c r="AU19" s="50"/>
      <c r="AV19" s="50"/>
      <c r="AW19" s="50"/>
      <c r="AX19" s="54"/>
    </row>
    <row r="20" spans="1:50" s="55" customFormat="1" ht="25.05" customHeight="1">
      <c r="A20" s="123">
        <v>4</v>
      </c>
      <c r="B20" s="121" t="s">
        <v>38</v>
      </c>
      <c r="C20" s="157">
        <f>COUNTIF(I20:AX20,"E")</f>
        <v>0</v>
      </c>
      <c r="D20" s="129">
        <f>SUM(E20:H20)</f>
        <v>30</v>
      </c>
      <c r="E20" s="130">
        <f t="shared" ref="E20:H21" si="7">SUM(K20,Q20,W20,AC20,AI20,AO20,AU20)</f>
        <v>15</v>
      </c>
      <c r="F20" s="130">
        <f t="shared" si="7"/>
        <v>0</v>
      </c>
      <c r="G20" s="130">
        <f t="shared" si="7"/>
        <v>15</v>
      </c>
      <c r="H20" s="161">
        <f t="shared" si="7"/>
        <v>0</v>
      </c>
      <c r="I20" s="47">
        <v>2</v>
      </c>
      <c r="J20" s="48"/>
      <c r="K20" s="49">
        <v>15</v>
      </c>
      <c r="L20" s="50"/>
      <c r="M20" s="50">
        <v>15</v>
      </c>
      <c r="N20" s="164"/>
      <c r="O20" s="153"/>
      <c r="P20" s="132"/>
      <c r="Q20" s="51"/>
      <c r="R20" s="52"/>
      <c r="S20" s="52"/>
      <c r="T20" s="166"/>
      <c r="U20" s="131"/>
      <c r="V20" s="48"/>
      <c r="W20" s="49"/>
      <c r="X20" s="50"/>
      <c r="Y20" s="50"/>
      <c r="Z20" s="164"/>
      <c r="AA20" s="153"/>
      <c r="AB20" s="132"/>
      <c r="AC20" s="52"/>
      <c r="AD20" s="52"/>
      <c r="AE20" s="52"/>
      <c r="AF20" s="166"/>
      <c r="AG20" s="153"/>
      <c r="AH20" s="132"/>
      <c r="AI20" s="133"/>
      <c r="AJ20" s="134"/>
      <c r="AK20" s="134"/>
      <c r="AL20" s="154"/>
      <c r="AM20" s="153"/>
      <c r="AN20" s="132"/>
      <c r="AO20" s="52"/>
      <c r="AP20" s="52"/>
      <c r="AQ20" s="52"/>
      <c r="AR20" s="166"/>
      <c r="AS20" s="131"/>
      <c r="AT20" s="53"/>
      <c r="AU20" s="50"/>
      <c r="AV20" s="50"/>
      <c r="AW20" s="50"/>
      <c r="AX20" s="54"/>
    </row>
    <row r="21" spans="1:50" s="55" customFormat="1" ht="25.05" customHeight="1">
      <c r="A21" s="123">
        <v>5</v>
      </c>
      <c r="B21" s="121" t="s">
        <v>31</v>
      </c>
      <c r="C21" s="157">
        <f>COUNTIF(I21:AX21,"E")</f>
        <v>0</v>
      </c>
      <c r="D21" s="129">
        <f>SUM(E21:H21)</f>
        <v>4</v>
      </c>
      <c r="E21" s="130">
        <f t="shared" si="7"/>
        <v>4</v>
      </c>
      <c r="F21" s="130">
        <f t="shared" si="7"/>
        <v>0</v>
      </c>
      <c r="G21" s="130">
        <f t="shared" si="7"/>
        <v>0</v>
      </c>
      <c r="H21" s="161">
        <f t="shared" si="7"/>
        <v>0</v>
      </c>
      <c r="I21" s="47" t="s">
        <v>80</v>
      </c>
      <c r="J21" s="48" t="s">
        <v>104</v>
      </c>
      <c r="K21" s="49">
        <v>4</v>
      </c>
      <c r="L21" s="50"/>
      <c r="M21" s="50"/>
      <c r="N21" s="164"/>
      <c r="O21" s="153"/>
      <c r="P21" s="132"/>
      <c r="Q21" s="51"/>
      <c r="R21" s="52"/>
      <c r="S21" s="52"/>
      <c r="T21" s="166"/>
      <c r="U21" s="131"/>
      <c r="V21" s="48"/>
      <c r="W21" s="49"/>
      <c r="X21" s="50"/>
      <c r="Y21" s="50"/>
      <c r="Z21" s="164"/>
      <c r="AA21" s="153"/>
      <c r="AB21" s="132"/>
      <c r="AC21" s="52"/>
      <c r="AD21" s="52"/>
      <c r="AE21" s="52"/>
      <c r="AF21" s="166"/>
      <c r="AG21" s="153"/>
      <c r="AH21" s="132"/>
      <c r="AI21" s="133"/>
      <c r="AJ21" s="134"/>
      <c r="AK21" s="134"/>
      <c r="AL21" s="154"/>
      <c r="AM21" s="153"/>
      <c r="AN21" s="132"/>
      <c r="AO21" s="52"/>
      <c r="AP21" s="52"/>
      <c r="AQ21" s="52"/>
      <c r="AR21" s="166"/>
      <c r="AS21" s="131"/>
      <c r="AT21" s="53"/>
      <c r="AU21" s="50"/>
      <c r="AV21" s="50"/>
      <c r="AW21" s="50"/>
      <c r="AX21" s="54"/>
    </row>
    <row r="22" spans="1:50" s="55" customFormat="1" ht="25.05" customHeight="1">
      <c r="A22" s="123">
        <v>6</v>
      </c>
      <c r="B22" s="121" t="s">
        <v>87</v>
      </c>
      <c r="C22" s="157">
        <f t="shared" si="1"/>
        <v>0</v>
      </c>
      <c r="D22" s="129">
        <f t="shared" ref="D22" si="8">SUM(E22:H22)</f>
        <v>2</v>
      </c>
      <c r="E22" s="130">
        <f t="shared" ref="E22" si="9">SUM(K22,Q22,W22,AC22,AI22,AO22,AU22)</f>
        <v>0</v>
      </c>
      <c r="F22" s="130">
        <f t="shared" ref="F22" si="10">SUM(L22,R22,X22,AD22,AJ22,AP22,AV22)</f>
        <v>2</v>
      </c>
      <c r="G22" s="130">
        <f t="shared" ref="G22" si="11">SUM(M22,S22,Y22,AE22,AK22,AQ22,AW22)</f>
        <v>0</v>
      </c>
      <c r="H22" s="161">
        <f t="shared" ref="H22" si="12">SUM(N22,T22,Z22,AF22,AL22,AR22,AX22)</f>
        <v>0</v>
      </c>
      <c r="I22" s="47" t="s">
        <v>80</v>
      </c>
      <c r="J22" s="48" t="s">
        <v>104</v>
      </c>
      <c r="K22" s="49"/>
      <c r="L22" s="50">
        <v>2</v>
      </c>
      <c r="M22" s="50"/>
      <c r="N22" s="164"/>
      <c r="O22" s="153"/>
      <c r="P22" s="132"/>
      <c r="Q22" s="51"/>
      <c r="R22" s="52"/>
      <c r="S22" s="52"/>
      <c r="T22" s="166"/>
      <c r="U22" s="131"/>
      <c r="V22" s="48"/>
      <c r="W22" s="49"/>
      <c r="X22" s="50"/>
      <c r="Y22" s="50"/>
      <c r="Z22" s="164"/>
      <c r="AA22" s="153"/>
      <c r="AB22" s="132"/>
      <c r="AC22" s="52"/>
      <c r="AD22" s="52"/>
      <c r="AE22" s="52"/>
      <c r="AF22" s="166"/>
      <c r="AG22" s="153"/>
      <c r="AH22" s="132"/>
      <c r="AI22" s="133"/>
      <c r="AJ22" s="134"/>
      <c r="AK22" s="134"/>
      <c r="AL22" s="154"/>
      <c r="AM22" s="153"/>
      <c r="AN22" s="132"/>
      <c r="AO22" s="52"/>
      <c r="AP22" s="52"/>
      <c r="AQ22" s="52"/>
      <c r="AR22" s="166"/>
      <c r="AS22" s="131"/>
      <c r="AT22" s="53"/>
      <c r="AU22" s="50"/>
      <c r="AV22" s="50"/>
      <c r="AW22" s="50"/>
      <c r="AX22" s="54"/>
    </row>
    <row r="23" spans="1:50" s="55" customFormat="1" ht="25.05" customHeight="1">
      <c r="A23" s="123">
        <v>7</v>
      </c>
      <c r="B23" s="122" t="s">
        <v>16</v>
      </c>
      <c r="C23" s="157">
        <f>COUNTIF(I23:AX23,"E")</f>
        <v>0</v>
      </c>
      <c r="D23" s="129">
        <f>SUM(E23:H23)</f>
        <v>60</v>
      </c>
      <c r="E23" s="130">
        <f>SUM(K23,Q23,W23,AC23,AI23,AO23,AU23)</f>
        <v>0</v>
      </c>
      <c r="F23" s="130">
        <f>SUM(L23,R23,X23,AD23,AJ23,AP23,AV23)</f>
        <v>60</v>
      </c>
      <c r="G23" s="130">
        <f>SUM(M23,S23,Y23,AE23,AK23,AQ23,AW23)</f>
        <v>0</v>
      </c>
      <c r="H23" s="161">
        <f>SUM(N23,T23,Z23,AF23,AL23,AR23,AX23)</f>
        <v>0</v>
      </c>
      <c r="I23" s="47" t="s">
        <v>80</v>
      </c>
      <c r="J23" s="48" t="s">
        <v>104</v>
      </c>
      <c r="K23" s="49"/>
      <c r="L23" s="50">
        <v>30</v>
      </c>
      <c r="M23" s="50"/>
      <c r="N23" s="164"/>
      <c r="O23" s="153" t="s">
        <v>80</v>
      </c>
      <c r="P23" s="132" t="s">
        <v>104</v>
      </c>
      <c r="Q23" s="51"/>
      <c r="R23" s="52">
        <v>30</v>
      </c>
      <c r="S23" s="52"/>
      <c r="T23" s="166"/>
      <c r="U23" s="131"/>
      <c r="V23" s="48"/>
      <c r="W23" s="49"/>
      <c r="X23" s="50"/>
      <c r="Y23" s="50"/>
      <c r="Z23" s="164"/>
      <c r="AA23" s="153"/>
      <c r="AB23" s="132"/>
      <c r="AC23" s="52"/>
      <c r="AD23" s="52"/>
      <c r="AE23" s="52"/>
      <c r="AF23" s="166"/>
      <c r="AG23" s="153"/>
      <c r="AH23" s="132"/>
      <c r="AI23" s="133"/>
      <c r="AJ23" s="134"/>
      <c r="AK23" s="134"/>
      <c r="AL23" s="154"/>
      <c r="AM23" s="153"/>
      <c r="AN23" s="132"/>
      <c r="AO23" s="52"/>
      <c r="AP23" s="52"/>
      <c r="AQ23" s="52"/>
      <c r="AR23" s="166"/>
      <c r="AS23" s="131"/>
      <c r="AT23" s="53"/>
      <c r="AU23" s="50"/>
      <c r="AV23" s="50"/>
      <c r="AW23" s="50"/>
      <c r="AX23" s="54"/>
    </row>
    <row r="24" spans="1:50" s="55" customFormat="1" ht="25.05" customHeight="1">
      <c r="A24" s="123">
        <v>8</v>
      </c>
      <c r="B24" s="121" t="s">
        <v>39</v>
      </c>
      <c r="C24" s="157">
        <f>COUNTIF(I24:AX24,"E")</f>
        <v>0</v>
      </c>
      <c r="D24" s="129">
        <f>SUM(E24:H24)</f>
        <v>15</v>
      </c>
      <c r="E24" s="130">
        <f t="shared" ref="E24:H24" si="13">SUM(K24,Q24,W24,AC24,AI24,AO24,AU24)</f>
        <v>15</v>
      </c>
      <c r="F24" s="130">
        <f t="shared" si="13"/>
        <v>0</v>
      </c>
      <c r="G24" s="130">
        <f t="shared" si="13"/>
        <v>0</v>
      </c>
      <c r="H24" s="161">
        <f t="shared" si="13"/>
        <v>0</v>
      </c>
      <c r="I24" s="47"/>
      <c r="J24" s="48"/>
      <c r="K24" s="49"/>
      <c r="L24" s="50"/>
      <c r="M24" s="50"/>
      <c r="N24" s="164"/>
      <c r="O24" s="153"/>
      <c r="P24" s="132"/>
      <c r="Q24" s="51"/>
      <c r="R24" s="52"/>
      <c r="S24" s="52"/>
      <c r="T24" s="166"/>
      <c r="U24" s="131"/>
      <c r="V24" s="48"/>
      <c r="W24" s="49"/>
      <c r="X24" s="50"/>
      <c r="Y24" s="50"/>
      <c r="Z24" s="164"/>
      <c r="AA24" s="153"/>
      <c r="AB24" s="132"/>
      <c r="AC24" s="52"/>
      <c r="AD24" s="52"/>
      <c r="AE24" s="52"/>
      <c r="AF24" s="166"/>
      <c r="AG24" s="153"/>
      <c r="AH24" s="132"/>
      <c r="AI24" s="133"/>
      <c r="AJ24" s="134"/>
      <c r="AK24" s="134"/>
      <c r="AL24" s="154"/>
      <c r="AM24" s="153"/>
      <c r="AN24" s="132"/>
      <c r="AO24" s="52"/>
      <c r="AP24" s="52"/>
      <c r="AQ24" s="52"/>
      <c r="AR24" s="166"/>
      <c r="AS24" s="131">
        <v>2</v>
      </c>
      <c r="AT24" s="53"/>
      <c r="AU24" s="50">
        <v>15</v>
      </c>
      <c r="AV24" s="50"/>
      <c r="AW24" s="50"/>
      <c r="AX24" s="54"/>
    </row>
    <row r="25" spans="1:50" s="64" customFormat="1" ht="25.05" customHeight="1" thickBot="1">
      <c r="A25" s="56"/>
      <c r="B25" s="113" t="s">
        <v>76</v>
      </c>
      <c r="C25" s="162">
        <f t="shared" ref="C25:I25" si="14">SUM(C13:C24)</f>
        <v>2</v>
      </c>
      <c r="D25" s="138">
        <f t="shared" si="14"/>
        <v>291</v>
      </c>
      <c r="E25" s="139">
        <f t="shared" si="14"/>
        <v>94</v>
      </c>
      <c r="F25" s="139">
        <f t="shared" si="14"/>
        <v>182</v>
      </c>
      <c r="G25" s="139">
        <f t="shared" si="14"/>
        <v>15</v>
      </c>
      <c r="H25" s="163">
        <f t="shared" si="14"/>
        <v>0</v>
      </c>
      <c r="I25" s="58">
        <f t="shared" si="14"/>
        <v>2</v>
      </c>
      <c r="J25" s="59">
        <f>COUNTIF(J13:J24,"E")</f>
        <v>0</v>
      </c>
      <c r="K25" s="60">
        <f>SUM(K13:K24)</f>
        <v>19</v>
      </c>
      <c r="L25" s="60">
        <f t="shared" ref="L25:O25" si="15">SUM(L13:L24)</f>
        <v>32</v>
      </c>
      <c r="M25" s="60">
        <f t="shared" si="15"/>
        <v>15</v>
      </c>
      <c r="N25" s="61">
        <f t="shared" si="15"/>
        <v>0</v>
      </c>
      <c r="O25" s="167">
        <f t="shared" si="15"/>
        <v>12</v>
      </c>
      <c r="P25" s="141">
        <f t="shared" ref="P25" si="16">COUNTIF(P13:P24,"E")</f>
        <v>1</v>
      </c>
      <c r="Q25" s="143">
        <f t="shared" ref="Q25" si="17">SUM(Q13:Q24)</f>
        <v>60</v>
      </c>
      <c r="R25" s="144">
        <f t="shared" ref="R25" si="18">SUM(R13:R24)</f>
        <v>90</v>
      </c>
      <c r="S25" s="144">
        <f t="shared" ref="S25" si="19">SUM(S13:S24)</f>
        <v>0</v>
      </c>
      <c r="T25" s="168">
        <f t="shared" ref="T25:U25" si="20">SUM(T13:T24)</f>
        <v>0</v>
      </c>
      <c r="U25" s="140">
        <f t="shared" si="20"/>
        <v>6</v>
      </c>
      <c r="V25" s="59">
        <f t="shared" ref="V25" si="21">COUNTIF(V13:V24,"E")</f>
        <v>1</v>
      </c>
      <c r="W25" s="62">
        <f t="shared" ref="W25" si="22">SUM(W13:W24)</f>
        <v>0</v>
      </c>
      <c r="X25" s="60">
        <f t="shared" ref="X25" si="23">SUM(X13:X24)</f>
        <v>60</v>
      </c>
      <c r="Y25" s="60">
        <f t="shared" ref="Y25" si="24">SUM(Y13:Y24)</f>
        <v>0</v>
      </c>
      <c r="Z25" s="61">
        <f t="shared" ref="Z25:AA25" si="25">SUM(Z13:Z24)</f>
        <v>0</v>
      </c>
      <c r="AA25" s="155">
        <f t="shared" si="25"/>
        <v>0</v>
      </c>
      <c r="AB25" s="141">
        <f t="shared" ref="AB25" si="26">COUNTIF(AB13:AB24,"E")</f>
        <v>0</v>
      </c>
      <c r="AC25" s="144">
        <f t="shared" ref="AC25" si="27">SUM(AC13:AC24)</f>
        <v>0</v>
      </c>
      <c r="AD25" s="144">
        <f t="shared" ref="AD25" si="28">SUM(AD13:AD24)</f>
        <v>0</v>
      </c>
      <c r="AE25" s="144">
        <f t="shared" ref="AE25" si="29">SUM(AE13:AE24)</f>
        <v>0</v>
      </c>
      <c r="AF25" s="168">
        <f t="shared" ref="AF25:AG25" si="30">SUM(AF13:AF24)</f>
        <v>0</v>
      </c>
      <c r="AG25" s="155">
        <f t="shared" si="30"/>
        <v>0</v>
      </c>
      <c r="AH25" s="141">
        <f t="shared" ref="AH25" si="31">COUNTIF(AH13:AH24,"E")</f>
        <v>0</v>
      </c>
      <c r="AI25" s="145">
        <f t="shared" ref="AI25" si="32">SUM(AI13:AI24)</f>
        <v>0</v>
      </c>
      <c r="AJ25" s="142">
        <f t="shared" ref="AJ25" si="33">SUM(AJ13:AJ24)</f>
        <v>0</v>
      </c>
      <c r="AK25" s="142">
        <f t="shared" ref="AK25" si="34">SUM(AK13:AK24)</f>
        <v>0</v>
      </c>
      <c r="AL25" s="156">
        <f t="shared" ref="AL25:AM25" si="35">SUM(AL13:AL24)</f>
        <v>0</v>
      </c>
      <c r="AM25" s="155">
        <f t="shared" si="35"/>
        <v>0</v>
      </c>
      <c r="AN25" s="141">
        <f t="shared" ref="AN25" si="36">COUNTIF(AN13:AN24,"E")</f>
        <v>0</v>
      </c>
      <c r="AO25" s="144">
        <f t="shared" ref="AO25" si="37">SUM(AO13:AO24)</f>
        <v>0</v>
      </c>
      <c r="AP25" s="144">
        <f t="shared" ref="AP25" si="38">SUM(AP13:AP24)</f>
        <v>0</v>
      </c>
      <c r="AQ25" s="144">
        <f t="shared" ref="AQ25" si="39">SUM(AQ13:AQ24)</f>
        <v>0</v>
      </c>
      <c r="AR25" s="168">
        <f t="shared" ref="AR25:AS25" si="40">SUM(AR13:AR24)</f>
        <v>0</v>
      </c>
      <c r="AS25" s="140">
        <f t="shared" si="40"/>
        <v>2</v>
      </c>
      <c r="AT25" s="59">
        <f t="shared" ref="AT25" si="41">COUNTIF(AT13:AT24,"E")</f>
        <v>0</v>
      </c>
      <c r="AU25" s="60">
        <f t="shared" ref="AU25" si="42">SUM(AU13:AU24)</f>
        <v>15</v>
      </c>
      <c r="AV25" s="60">
        <f t="shared" ref="AV25" si="43">SUM(AV13:AV24)</f>
        <v>0</v>
      </c>
      <c r="AW25" s="60">
        <f t="shared" ref="AW25" si="44">SUM(AW13:AW24)</f>
        <v>0</v>
      </c>
      <c r="AX25" s="63">
        <f t="shared" ref="AX25" si="45">SUM(AX13:AX24)</f>
        <v>0</v>
      </c>
    </row>
    <row r="26" spans="1:50" s="11" customFormat="1" ht="40.049999999999997" customHeight="1">
      <c r="A26" s="41" t="s">
        <v>77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4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</row>
    <row r="27" spans="1:50" s="55" customFormat="1" ht="25.05" customHeight="1">
      <c r="A27" s="184">
        <v>9</v>
      </c>
      <c r="B27" s="194" t="s">
        <v>17</v>
      </c>
      <c r="C27" s="157">
        <f t="shared" ref="C27:C89" si="46">COUNTIF(I27:AX27,"E")</f>
        <v>2</v>
      </c>
      <c r="D27" s="158">
        <f>SUM(E27:H27)</f>
        <v>120</v>
      </c>
      <c r="E27" s="159">
        <f t="shared" ref="E27" si="47">SUM(K27,Q27,W27,AC27,AI27,AO27,AU27)</f>
        <v>75</v>
      </c>
      <c r="F27" s="159">
        <f t="shared" ref="F27" si="48">SUM(L27,R27,X27,AD27,AJ27,AP27,AV27)</f>
        <v>45</v>
      </c>
      <c r="G27" s="159">
        <f t="shared" ref="G27" si="49">SUM(M27,S27,Y27,AE27,AK27,AQ27,AW27)</f>
        <v>0</v>
      </c>
      <c r="H27" s="160">
        <f>SUM(N27,T27,Z27,AF27,AL27,AR27,AX27)</f>
        <v>0</v>
      </c>
      <c r="I27" s="47">
        <v>7</v>
      </c>
      <c r="J27" s="48" t="s">
        <v>4</v>
      </c>
      <c r="K27" s="49">
        <v>45</v>
      </c>
      <c r="L27" s="50">
        <v>30</v>
      </c>
      <c r="M27" s="50"/>
      <c r="N27" s="164"/>
      <c r="O27" s="152">
        <v>4</v>
      </c>
      <c r="P27" s="135" t="s">
        <v>4</v>
      </c>
      <c r="Q27" s="136">
        <v>30</v>
      </c>
      <c r="R27" s="137">
        <v>15</v>
      </c>
      <c r="S27" s="137"/>
      <c r="T27" s="165"/>
      <c r="U27" s="131"/>
      <c r="V27" s="48"/>
      <c r="W27" s="49"/>
      <c r="X27" s="50"/>
      <c r="Y27" s="50"/>
      <c r="Z27" s="164"/>
      <c r="AA27" s="152"/>
      <c r="AB27" s="135"/>
      <c r="AC27" s="137"/>
      <c r="AD27" s="137"/>
      <c r="AE27" s="137"/>
      <c r="AF27" s="165"/>
      <c r="AG27" s="131"/>
      <c r="AH27" s="48"/>
      <c r="AI27" s="49"/>
      <c r="AJ27" s="50"/>
      <c r="AK27" s="50"/>
      <c r="AL27" s="164"/>
      <c r="AM27" s="152"/>
      <c r="AN27" s="135"/>
      <c r="AO27" s="137"/>
      <c r="AP27" s="137"/>
      <c r="AQ27" s="137"/>
      <c r="AR27" s="165"/>
      <c r="AS27" s="131"/>
      <c r="AT27" s="53"/>
      <c r="AU27" s="50"/>
      <c r="AV27" s="50"/>
      <c r="AW27" s="50"/>
      <c r="AX27" s="54"/>
    </row>
    <row r="28" spans="1:50" s="55" customFormat="1" ht="25.05" customHeight="1">
      <c r="A28" s="184">
        <v>10</v>
      </c>
      <c r="B28" s="194" t="s">
        <v>32</v>
      </c>
      <c r="C28" s="157">
        <f t="shared" si="46"/>
        <v>1</v>
      </c>
      <c r="D28" s="129">
        <f t="shared" ref="D28:D81" si="50">SUM(E28:H28)</f>
        <v>60</v>
      </c>
      <c r="E28" s="130">
        <f t="shared" ref="E28:E81" si="51">SUM(K28,Q28,W28,AC28,AI28,AO28,AU28)</f>
        <v>30</v>
      </c>
      <c r="F28" s="130">
        <f t="shared" ref="F28:F81" si="52">SUM(L28,R28,X28,AD28,AJ28,AP28,AV28)</f>
        <v>15</v>
      </c>
      <c r="G28" s="130">
        <f t="shared" ref="G28:G81" si="53">SUM(M28,S28,Y28,AE28,AK28,AQ28,AW28)</f>
        <v>15</v>
      </c>
      <c r="H28" s="161">
        <f t="shared" ref="H28:H81" si="54">SUM(N28,T28,Z28,AF28,AL28,AR28,AX28)</f>
        <v>0</v>
      </c>
      <c r="I28" s="47">
        <v>6</v>
      </c>
      <c r="J28" s="48" t="s">
        <v>4</v>
      </c>
      <c r="K28" s="49">
        <v>30</v>
      </c>
      <c r="L28" s="50">
        <v>15</v>
      </c>
      <c r="M28" s="50">
        <v>15</v>
      </c>
      <c r="N28" s="164"/>
      <c r="O28" s="153"/>
      <c r="P28" s="132"/>
      <c r="Q28" s="51"/>
      <c r="R28" s="52"/>
      <c r="S28" s="52"/>
      <c r="T28" s="166"/>
      <c r="U28" s="131"/>
      <c r="V28" s="48"/>
      <c r="W28" s="49"/>
      <c r="X28" s="50"/>
      <c r="Y28" s="50"/>
      <c r="Z28" s="164"/>
      <c r="AA28" s="153"/>
      <c r="AB28" s="132"/>
      <c r="AC28" s="52"/>
      <c r="AD28" s="52"/>
      <c r="AE28" s="52"/>
      <c r="AF28" s="166"/>
      <c r="AG28" s="131"/>
      <c r="AH28" s="48"/>
      <c r="AI28" s="49"/>
      <c r="AJ28" s="50"/>
      <c r="AK28" s="50"/>
      <c r="AL28" s="164"/>
      <c r="AM28" s="153"/>
      <c r="AN28" s="132"/>
      <c r="AO28" s="52"/>
      <c r="AP28" s="52"/>
      <c r="AQ28" s="52"/>
      <c r="AR28" s="166"/>
      <c r="AS28" s="131"/>
      <c r="AT28" s="53"/>
      <c r="AU28" s="50"/>
      <c r="AV28" s="50"/>
      <c r="AW28" s="50"/>
      <c r="AX28" s="54"/>
    </row>
    <row r="29" spans="1:50" s="55" customFormat="1" ht="25.05" customHeight="1">
      <c r="A29" s="184">
        <v>11</v>
      </c>
      <c r="B29" s="194" t="s">
        <v>45</v>
      </c>
      <c r="C29" s="157">
        <f t="shared" si="46"/>
        <v>0</v>
      </c>
      <c r="D29" s="129">
        <f t="shared" si="50"/>
        <v>60</v>
      </c>
      <c r="E29" s="130">
        <f t="shared" si="51"/>
        <v>30</v>
      </c>
      <c r="F29" s="130">
        <f t="shared" si="52"/>
        <v>15</v>
      </c>
      <c r="G29" s="130">
        <f t="shared" si="53"/>
        <v>15</v>
      </c>
      <c r="H29" s="161">
        <f t="shared" si="54"/>
        <v>0</v>
      </c>
      <c r="I29" s="47">
        <v>6</v>
      </c>
      <c r="J29" s="48"/>
      <c r="K29" s="49">
        <v>30</v>
      </c>
      <c r="L29" s="50">
        <v>15</v>
      </c>
      <c r="M29" s="50">
        <v>15</v>
      </c>
      <c r="N29" s="164"/>
      <c r="O29" s="153"/>
      <c r="P29" s="132"/>
      <c r="Q29" s="51"/>
      <c r="R29" s="52"/>
      <c r="S29" s="52"/>
      <c r="T29" s="166"/>
      <c r="U29" s="131"/>
      <c r="V29" s="48"/>
      <c r="W29" s="49"/>
      <c r="X29" s="50"/>
      <c r="Y29" s="50"/>
      <c r="Z29" s="164"/>
      <c r="AA29" s="153"/>
      <c r="AB29" s="132"/>
      <c r="AC29" s="52"/>
      <c r="AD29" s="52"/>
      <c r="AE29" s="52"/>
      <c r="AF29" s="166"/>
      <c r="AG29" s="131"/>
      <c r="AH29" s="48"/>
      <c r="AI29" s="49"/>
      <c r="AJ29" s="50"/>
      <c r="AK29" s="50"/>
      <c r="AL29" s="164"/>
      <c r="AM29" s="153"/>
      <c r="AN29" s="132"/>
      <c r="AO29" s="52"/>
      <c r="AP29" s="52"/>
      <c r="AQ29" s="52"/>
      <c r="AR29" s="166"/>
      <c r="AS29" s="131"/>
      <c r="AT29" s="53"/>
      <c r="AU29" s="50"/>
      <c r="AV29" s="50"/>
      <c r="AW29" s="50"/>
      <c r="AX29" s="54"/>
    </row>
    <row r="30" spans="1:50" s="55" customFormat="1" ht="25.05" customHeight="1">
      <c r="A30" s="184">
        <v>12</v>
      </c>
      <c r="B30" s="194" t="s">
        <v>34</v>
      </c>
      <c r="C30" s="157">
        <f>COUNTIF(I30:AX30,"E")</f>
        <v>0</v>
      </c>
      <c r="D30" s="129">
        <f>SUM(E30:H30)</f>
        <v>30</v>
      </c>
      <c r="E30" s="130">
        <f t="shared" ref="E30:H32" si="55">SUM(K30,Q30,W30,AC30,AI30,AO30,AU30)</f>
        <v>15</v>
      </c>
      <c r="F30" s="130">
        <f t="shared" si="55"/>
        <v>0</v>
      </c>
      <c r="G30" s="130">
        <f t="shared" si="55"/>
        <v>15</v>
      </c>
      <c r="H30" s="161">
        <f t="shared" si="55"/>
        <v>0</v>
      </c>
      <c r="I30" s="47">
        <v>3</v>
      </c>
      <c r="J30" s="48"/>
      <c r="K30" s="49">
        <v>15</v>
      </c>
      <c r="L30" s="50"/>
      <c r="M30" s="50">
        <v>15</v>
      </c>
      <c r="N30" s="164"/>
      <c r="O30" s="153"/>
      <c r="P30" s="132"/>
      <c r="Q30" s="51"/>
      <c r="R30" s="52"/>
      <c r="S30" s="52"/>
      <c r="T30" s="166"/>
      <c r="U30" s="131"/>
      <c r="V30" s="48"/>
      <c r="W30" s="49"/>
      <c r="X30" s="50"/>
      <c r="Y30" s="50"/>
      <c r="Z30" s="164"/>
      <c r="AA30" s="153"/>
      <c r="AB30" s="132"/>
      <c r="AC30" s="52"/>
      <c r="AD30" s="52"/>
      <c r="AE30" s="52"/>
      <c r="AF30" s="166"/>
      <c r="AG30" s="131"/>
      <c r="AH30" s="48"/>
      <c r="AI30" s="49"/>
      <c r="AJ30" s="50"/>
      <c r="AK30" s="50"/>
      <c r="AL30" s="164"/>
      <c r="AM30" s="153"/>
      <c r="AN30" s="132"/>
      <c r="AO30" s="52"/>
      <c r="AP30" s="52"/>
      <c r="AQ30" s="52"/>
      <c r="AR30" s="166"/>
      <c r="AS30" s="131"/>
      <c r="AT30" s="53"/>
      <c r="AU30" s="50"/>
      <c r="AV30" s="50"/>
      <c r="AW30" s="50"/>
      <c r="AX30" s="54"/>
    </row>
    <row r="31" spans="1:50" s="55" customFormat="1" ht="25.05" customHeight="1">
      <c r="A31" s="184">
        <v>13</v>
      </c>
      <c r="B31" s="194" t="s">
        <v>19</v>
      </c>
      <c r="C31" s="157">
        <f>COUNTIF(I31:AX31,"E")</f>
        <v>0</v>
      </c>
      <c r="D31" s="129">
        <f>SUM(E31:H31)</f>
        <v>30</v>
      </c>
      <c r="E31" s="130">
        <f t="shared" si="55"/>
        <v>15</v>
      </c>
      <c r="F31" s="130">
        <f t="shared" si="55"/>
        <v>15</v>
      </c>
      <c r="G31" s="130">
        <f t="shared" si="55"/>
        <v>0</v>
      </c>
      <c r="H31" s="161">
        <f t="shared" si="55"/>
        <v>0</v>
      </c>
      <c r="I31" s="47">
        <v>3</v>
      </c>
      <c r="J31" s="48"/>
      <c r="K31" s="49">
        <v>15</v>
      </c>
      <c r="L31" s="50">
        <v>15</v>
      </c>
      <c r="M31" s="50"/>
      <c r="N31" s="164"/>
      <c r="O31" s="153"/>
      <c r="P31" s="132"/>
      <c r="Q31" s="51"/>
      <c r="R31" s="52"/>
      <c r="S31" s="52"/>
      <c r="T31" s="166"/>
      <c r="U31" s="131"/>
      <c r="V31" s="48"/>
      <c r="W31" s="49"/>
      <c r="X31" s="50"/>
      <c r="Y31" s="50"/>
      <c r="Z31" s="164"/>
      <c r="AA31" s="153"/>
      <c r="AB31" s="132"/>
      <c r="AC31" s="52"/>
      <c r="AD31" s="52"/>
      <c r="AE31" s="52"/>
      <c r="AF31" s="166"/>
      <c r="AG31" s="131"/>
      <c r="AH31" s="48"/>
      <c r="AI31" s="49"/>
      <c r="AJ31" s="50"/>
      <c r="AK31" s="50"/>
      <c r="AL31" s="164"/>
      <c r="AM31" s="153"/>
      <c r="AN31" s="132"/>
      <c r="AO31" s="52"/>
      <c r="AP31" s="52"/>
      <c r="AQ31" s="52"/>
      <c r="AR31" s="166"/>
      <c r="AS31" s="131"/>
      <c r="AT31" s="53"/>
      <c r="AU31" s="50"/>
      <c r="AV31" s="50"/>
      <c r="AW31" s="50"/>
      <c r="AX31" s="54"/>
    </row>
    <row r="32" spans="1:50" s="55" customFormat="1" ht="25.05" customHeight="1">
      <c r="A32" s="184">
        <v>14</v>
      </c>
      <c r="B32" s="194" t="s">
        <v>21</v>
      </c>
      <c r="C32" s="157">
        <f>COUNTIF(I32:AX32,"E")</f>
        <v>1</v>
      </c>
      <c r="D32" s="129">
        <f>SUM(E32:H32)</f>
        <v>60</v>
      </c>
      <c r="E32" s="130">
        <f t="shared" si="55"/>
        <v>30</v>
      </c>
      <c r="F32" s="130">
        <f t="shared" si="55"/>
        <v>30</v>
      </c>
      <c r="G32" s="130">
        <f t="shared" si="55"/>
        <v>0</v>
      </c>
      <c r="H32" s="161">
        <f t="shared" si="55"/>
        <v>0</v>
      </c>
      <c r="I32" s="47">
        <v>3</v>
      </c>
      <c r="J32" s="48" t="s">
        <v>4</v>
      </c>
      <c r="K32" s="49">
        <v>30</v>
      </c>
      <c r="L32" s="50"/>
      <c r="M32" s="50"/>
      <c r="N32" s="164"/>
      <c r="O32" s="153">
        <v>3</v>
      </c>
      <c r="P32" s="132"/>
      <c r="Q32" s="51"/>
      <c r="R32" s="52">
        <v>30</v>
      </c>
      <c r="S32" s="52"/>
      <c r="T32" s="166"/>
      <c r="U32" s="131"/>
      <c r="V32" s="48"/>
      <c r="W32" s="49"/>
      <c r="X32" s="50"/>
      <c r="Y32" s="50"/>
      <c r="Z32" s="164"/>
      <c r="AA32" s="153"/>
      <c r="AB32" s="132"/>
      <c r="AC32" s="52"/>
      <c r="AD32" s="52"/>
      <c r="AE32" s="52"/>
      <c r="AF32" s="166"/>
      <c r="AG32" s="131"/>
      <c r="AH32" s="48"/>
      <c r="AI32" s="49"/>
      <c r="AJ32" s="50"/>
      <c r="AK32" s="50"/>
      <c r="AL32" s="164"/>
      <c r="AM32" s="153"/>
      <c r="AN32" s="132"/>
      <c r="AO32" s="52"/>
      <c r="AP32" s="52"/>
      <c r="AQ32" s="52"/>
      <c r="AR32" s="166"/>
      <c r="AS32" s="131"/>
      <c r="AT32" s="53"/>
      <c r="AU32" s="50"/>
      <c r="AV32" s="50"/>
      <c r="AW32" s="50"/>
      <c r="AX32" s="54"/>
    </row>
    <row r="33" spans="1:50" s="55" customFormat="1" ht="25.05" customHeight="1">
      <c r="A33" s="184">
        <v>15</v>
      </c>
      <c r="B33" s="194" t="s">
        <v>40</v>
      </c>
      <c r="C33" s="157">
        <f t="shared" si="46"/>
        <v>1</v>
      </c>
      <c r="D33" s="129">
        <f t="shared" si="50"/>
        <v>60</v>
      </c>
      <c r="E33" s="130">
        <f t="shared" si="51"/>
        <v>30</v>
      </c>
      <c r="F33" s="130">
        <f t="shared" si="52"/>
        <v>15</v>
      </c>
      <c r="G33" s="130">
        <f t="shared" si="53"/>
        <v>15</v>
      </c>
      <c r="H33" s="161">
        <f t="shared" si="54"/>
        <v>0</v>
      </c>
      <c r="I33" s="47"/>
      <c r="J33" s="48"/>
      <c r="K33" s="49"/>
      <c r="L33" s="50"/>
      <c r="M33" s="50"/>
      <c r="N33" s="164"/>
      <c r="O33" s="153">
        <v>5</v>
      </c>
      <c r="P33" s="132" t="s">
        <v>4</v>
      </c>
      <c r="Q33" s="51">
        <v>30</v>
      </c>
      <c r="R33" s="52">
        <v>15</v>
      </c>
      <c r="S33" s="52">
        <v>15</v>
      </c>
      <c r="T33" s="166"/>
      <c r="U33" s="131"/>
      <c r="V33" s="48"/>
      <c r="W33" s="49"/>
      <c r="X33" s="50"/>
      <c r="Y33" s="50"/>
      <c r="Z33" s="164"/>
      <c r="AA33" s="153"/>
      <c r="AB33" s="132"/>
      <c r="AC33" s="52"/>
      <c r="AD33" s="52"/>
      <c r="AE33" s="52"/>
      <c r="AF33" s="166"/>
      <c r="AG33" s="131"/>
      <c r="AH33" s="48"/>
      <c r="AI33" s="49"/>
      <c r="AJ33" s="50"/>
      <c r="AK33" s="50"/>
      <c r="AL33" s="164"/>
      <c r="AM33" s="153"/>
      <c r="AN33" s="132"/>
      <c r="AO33" s="52"/>
      <c r="AP33" s="52"/>
      <c r="AQ33" s="52"/>
      <c r="AR33" s="166"/>
      <c r="AS33" s="131"/>
      <c r="AT33" s="53"/>
      <c r="AU33" s="50"/>
      <c r="AV33" s="50"/>
      <c r="AW33" s="50"/>
      <c r="AX33" s="54"/>
    </row>
    <row r="34" spans="1:50" s="55" customFormat="1" ht="25.05" customHeight="1">
      <c r="A34" s="184">
        <v>16</v>
      </c>
      <c r="B34" s="194" t="s">
        <v>44</v>
      </c>
      <c r="C34" s="157">
        <f t="shared" ref="C34:C41" si="56">COUNTIF(I34:AX34,"E")</f>
        <v>0</v>
      </c>
      <c r="D34" s="129">
        <f t="shared" ref="D34:D41" si="57">SUM(E34:H34)</f>
        <v>45</v>
      </c>
      <c r="E34" s="130">
        <f t="shared" ref="E34:H41" si="58">SUM(K34,Q34,W34,AC34,AI34,AO34,AU34)</f>
        <v>15</v>
      </c>
      <c r="F34" s="130">
        <f t="shared" si="58"/>
        <v>0</v>
      </c>
      <c r="G34" s="130">
        <f t="shared" si="58"/>
        <v>30</v>
      </c>
      <c r="H34" s="161">
        <f t="shared" si="58"/>
        <v>0</v>
      </c>
      <c r="I34" s="47"/>
      <c r="J34" s="48"/>
      <c r="K34" s="49"/>
      <c r="L34" s="50"/>
      <c r="M34" s="50"/>
      <c r="N34" s="164"/>
      <c r="O34" s="153">
        <v>3</v>
      </c>
      <c r="P34" s="132"/>
      <c r="Q34" s="51">
        <v>15</v>
      </c>
      <c r="R34" s="52"/>
      <c r="S34" s="52">
        <v>30</v>
      </c>
      <c r="T34" s="166"/>
      <c r="U34" s="131"/>
      <c r="V34" s="48"/>
      <c r="W34" s="49"/>
      <c r="X34" s="50"/>
      <c r="Y34" s="50"/>
      <c r="Z34" s="164"/>
      <c r="AA34" s="153"/>
      <c r="AB34" s="132"/>
      <c r="AC34" s="52"/>
      <c r="AD34" s="52"/>
      <c r="AE34" s="52"/>
      <c r="AF34" s="166"/>
      <c r="AG34" s="131"/>
      <c r="AH34" s="48"/>
      <c r="AI34" s="49"/>
      <c r="AJ34" s="50"/>
      <c r="AK34" s="50"/>
      <c r="AL34" s="164"/>
      <c r="AM34" s="153"/>
      <c r="AN34" s="132"/>
      <c r="AO34" s="52"/>
      <c r="AP34" s="52"/>
      <c r="AQ34" s="52"/>
      <c r="AR34" s="166"/>
      <c r="AS34" s="131"/>
      <c r="AT34" s="53"/>
      <c r="AU34" s="50"/>
      <c r="AV34" s="50"/>
      <c r="AW34" s="50"/>
      <c r="AX34" s="54"/>
    </row>
    <row r="35" spans="1:50" s="55" customFormat="1" ht="25.05" customHeight="1">
      <c r="A35" s="184">
        <v>17</v>
      </c>
      <c r="B35" s="195" t="s">
        <v>22</v>
      </c>
      <c r="C35" s="157">
        <f t="shared" si="56"/>
        <v>0</v>
      </c>
      <c r="D35" s="129">
        <f t="shared" si="57"/>
        <v>30</v>
      </c>
      <c r="E35" s="130">
        <f t="shared" si="58"/>
        <v>15</v>
      </c>
      <c r="F35" s="130">
        <f t="shared" si="58"/>
        <v>0</v>
      </c>
      <c r="G35" s="130">
        <f t="shared" si="58"/>
        <v>15</v>
      </c>
      <c r="H35" s="161">
        <f t="shared" si="58"/>
        <v>0</v>
      </c>
      <c r="I35" s="47"/>
      <c r="J35" s="48"/>
      <c r="K35" s="49"/>
      <c r="L35" s="50"/>
      <c r="M35" s="50"/>
      <c r="N35" s="164"/>
      <c r="O35" s="153">
        <v>3</v>
      </c>
      <c r="P35" s="132"/>
      <c r="Q35" s="51">
        <v>15</v>
      </c>
      <c r="R35" s="52"/>
      <c r="S35" s="52">
        <v>15</v>
      </c>
      <c r="T35" s="166"/>
      <c r="U35" s="131"/>
      <c r="V35" s="48"/>
      <c r="W35" s="49"/>
      <c r="X35" s="50"/>
      <c r="Y35" s="50"/>
      <c r="Z35" s="164"/>
      <c r="AA35" s="153"/>
      <c r="AB35" s="132"/>
      <c r="AC35" s="52"/>
      <c r="AD35" s="52"/>
      <c r="AE35" s="52"/>
      <c r="AF35" s="166"/>
      <c r="AG35" s="131"/>
      <c r="AH35" s="48"/>
      <c r="AI35" s="49"/>
      <c r="AJ35" s="50"/>
      <c r="AK35" s="50"/>
      <c r="AL35" s="164"/>
      <c r="AM35" s="153"/>
      <c r="AN35" s="132"/>
      <c r="AO35" s="52"/>
      <c r="AP35" s="52"/>
      <c r="AQ35" s="52"/>
      <c r="AR35" s="166"/>
      <c r="AS35" s="131"/>
      <c r="AT35" s="53"/>
      <c r="AU35" s="50"/>
      <c r="AV35" s="50"/>
      <c r="AW35" s="50"/>
      <c r="AX35" s="54"/>
    </row>
    <row r="36" spans="1:50" s="55" customFormat="1" ht="25.05" customHeight="1">
      <c r="A36" s="184">
        <v>18</v>
      </c>
      <c r="B36" s="194" t="s">
        <v>18</v>
      </c>
      <c r="C36" s="157">
        <f t="shared" si="56"/>
        <v>1</v>
      </c>
      <c r="D36" s="129">
        <f t="shared" si="57"/>
        <v>75</v>
      </c>
      <c r="E36" s="130">
        <f t="shared" si="58"/>
        <v>45</v>
      </c>
      <c r="F36" s="130">
        <f t="shared" si="58"/>
        <v>15</v>
      </c>
      <c r="G36" s="130">
        <f t="shared" si="58"/>
        <v>15</v>
      </c>
      <c r="H36" s="161">
        <f t="shared" si="58"/>
        <v>0</v>
      </c>
      <c r="I36" s="47"/>
      <c r="J36" s="48"/>
      <c r="K36" s="49"/>
      <c r="L36" s="50"/>
      <c r="M36" s="50"/>
      <c r="N36" s="164"/>
      <c r="O36" s="153"/>
      <c r="P36" s="132"/>
      <c r="Q36" s="51"/>
      <c r="R36" s="52"/>
      <c r="S36" s="52"/>
      <c r="T36" s="166"/>
      <c r="U36" s="131">
        <v>5</v>
      </c>
      <c r="V36" s="48" t="s">
        <v>4</v>
      </c>
      <c r="W36" s="49">
        <v>45</v>
      </c>
      <c r="X36" s="50">
        <v>15</v>
      </c>
      <c r="Y36" s="50">
        <v>15</v>
      </c>
      <c r="Z36" s="164"/>
      <c r="AA36" s="153"/>
      <c r="AB36" s="132"/>
      <c r="AC36" s="52"/>
      <c r="AD36" s="52"/>
      <c r="AE36" s="52"/>
      <c r="AF36" s="166"/>
      <c r="AG36" s="131"/>
      <c r="AH36" s="48"/>
      <c r="AI36" s="49"/>
      <c r="AJ36" s="50"/>
      <c r="AK36" s="50"/>
      <c r="AL36" s="164"/>
      <c r="AM36" s="153"/>
      <c r="AN36" s="132"/>
      <c r="AO36" s="52"/>
      <c r="AP36" s="52"/>
      <c r="AQ36" s="52"/>
      <c r="AR36" s="166"/>
      <c r="AS36" s="131"/>
      <c r="AT36" s="53"/>
      <c r="AU36" s="50"/>
      <c r="AV36" s="50"/>
      <c r="AW36" s="50"/>
      <c r="AX36" s="54"/>
    </row>
    <row r="37" spans="1:50" s="55" customFormat="1" ht="25.05" customHeight="1">
      <c r="A37" s="184">
        <v>19</v>
      </c>
      <c r="B37" s="194" t="s">
        <v>59</v>
      </c>
      <c r="C37" s="157">
        <f t="shared" si="56"/>
        <v>0</v>
      </c>
      <c r="D37" s="129">
        <f t="shared" si="57"/>
        <v>45</v>
      </c>
      <c r="E37" s="130">
        <f t="shared" si="58"/>
        <v>30</v>
      </c>
      <c r="F37" s="130">
        <f t="shared" si="58"/>
        <v>15</v>
      </c>
      <c r="G37" s="130">
        <f t="shared" si="58"/>
        <v>0</v>
      </c>
      <c r="H37" s="161">
        <f t="shared" si="58"/>
        <v>0</v>
      </c>
      <c r="I37" s="47"/>
      <c r="J37" s="48"/>
      <c r="K37" s="49"/>
      <c r="L37" s="50"/>
      <c r="M37" s="50"/>
      <c r="N37" s="164"/>
      <c r="O37" s="153"/>
      <c r="P37" s="132"/>
      <c r="Q37" s="51"/>
      <c r="R37" s="52"/>
      <c r="S37" s="52"/>
      <c r="T37" s="166"/>
      <c r="U37" s="131">
        <v>3</v>
      </c>
      <c r="V37" s="48"/>
      <c r="W37" s="49">
        <v>30</v>
      </c>
      <c r="X37" s="50">
        <v>15</v>
      </c>
      <c r="Y37" s="50"/>
      <c r="Z37" s="164"/>
      <c r="AA37" s="153"/>
      <c r="AB37" s="132"/>
      <c r="AC37" s="52"/>
      <c r="AD37" s="52"/>
      <c r="AE37" s="52"/>
      <c r="AF37" s="166"/>
      <c r="AG37" s="131"/>
      <c r="AH37" s="48"/>
      <c r="AI37" s="49"/>
      <c r="AJ37" s="50"/>
      <c r="AK37" s="50"/>
      <c r="AL37" s="164"/>
      <c r="AM37" s="153"/>
      <c r="AN37" s="132"/>
      <c r="AO37" s="52"/>
      <c r="AP37" s="52"/>
      <c r="AQ37" s="52"/>
      <c r="AR37" s="166"/>
      <c r="AS37" s="131"/>
      <c r="AT37" s="53"/>
      <c r="AU37" s="50"/>
      <c r="AV37" s="50"/>
      <c r="AW37" s="50"/>
      <c r="AX37" s="54"/>
    </row>
    <row r="38" spans="1:50" s="55" customFormat="1" ht="25.05" customHeight="1">
      <c r="A38" s="184">
        <v>20</v>
      </c>
      <c r="B38" s="195" t="s">
        <v>23</v>
      </c>
      <c r="C38" s="157">
        <f t="shared" si="56"/>
        <v>0</v>
      </c>
      <c r="D38" s="129">
        <f t="shared" si="57"/>
        <v>30</v>
      </c>
      <c r="E38" s="130">
        <f t="shared" si="58"/>
        <v>15</v>
      </c>
      <c r="F38" s="130">
        <f t="shared" si="58"/>
        <v>0</v>
      </c>
      <c r="G38" s="130">
        <f t="shared" si="58"/>
        <v>15</v>
      </c>
      <c r="H38" s="161">
        <f t="shared" si="58"/>
        <v>0</v>
      </c>
      <c r="I38" s="47"/>
      <c r="J38" s="48"/>
      <c r="K38" s="49"/>
      <c r="L38" s="50"/>
      <c r="M38" s="50"/>
      <c r="N38" s="164"/>
      <c r="O38" s="153"/>
      <c r="P38" s="132"/>
      <c r="Q38" s="51"/>
      <c r="R38" s="52"/>
      <c r="S38" s="52"/>
      <c r="T38" s="166"/>
      <c r="U38" s="131">
        <v>2</v>
      </c>
      <c r="V38" s="48"/>
      <c r="W38" s="49">
        <v>15</v>
      </c>
      <c r="X38" s="50"/>
      <c r="Y38" s="50">
        <v>15</v>
      </c>
      <c r="Z38" s="164"/>
      <c r="AA38" s="153"/>
      <c r="AB38" s="132"/>
      <c r="AC38" s="52"/>
      <c r="AD38" s="52"/>
      <c r="AE38" s="52"/>
      <c r="AF38" s="166"/>
      <c r="AG38" s="131"/>
      <c r="AH38" s="48"/>
      <c r="AI38" s="49"/>
      <c r="AJ38" s="50"/>
      <c r="AK38" s="50"/>
      <c r="AL38" s="164"/>
      <c r="AM38" s="153"/>
      <c r="AN38" s="132"/>
      <c r="AO38" s="52"/>
      <c r="AP38" s="52"/>
      <c r="AQ38" s="52"/>
      <c r="AR38" s="166"/>
      <c r="AS38" s="131"/>
      <c r="AT38" s="53"/>
      <c r="AU38" s="50"/>
      <c r="AV38" s="50"/>
      <c r="AW38" s="50"/>
      <c r="AX38" s="54"/>
    </row>
    <row r="39" spans="1:50" s="55" customFormat="1" ht="25.05" customHeight="1">
      <c r="A39" s="184">
        <v>21</v>
      </c>
      <c r="B39" s="195" t="s">
        <v>56</v>
      </c>
      <c r="C39" s="157">
        <f t="shared" si="56"/>
        <v>0</v>
      </c>
      <c r="D39" s="129">
        <f t="shared" si="57"/>
        <v>30</v>
      </c>
      <c r="E39" s="130">
        <f t="shared" si="58"/>
        <v>15</v>
      </c>
      <c r="F39" s="130">
        <f t="shared" si="58"/>
        <v>0</v>
      </c>
      <c r="G39" s="130">
        <f t="shared" si="58"/>
        <v>15</v>
      </c>
      <c r="H39" s="161">
        <f t="shared" si="58"/>
        <v>0</v>
      </c>
      <c r="I39" s="47"/>
      <c r="J39" s="48"/>
      <c r="K39" s="49"/>
      <c r="L39" s="50"/>
      <c r="M39" s="50"/>
      <c r="N39" s="164"/>
      <c r="O39" s="153"/>
      <c r="P39" s="132"/>
      <c r="Q39" s="51"/>
      <c r="R39" s="52"/>
      <c r="S39" s="52"/>
      <c r="T39" s="166"/>
      <c r="U39" s="131">
        <v>2</v>
      </c>
      <c r="V39" s="48"/>
      <c r="W39" s="49">
        <v>15</v>
      </c>
      <c r="X39" s="50"/>
      <c r="Y39" s="50">
        <v>15</v>
      </c>
      <c r="Z39" s="164"/>
      <c r="AA39" s="153"/>
      <c r="AB39" s="132"/>
      <c r="AC39" s="52"/>
      <c r="AD39" s="52"/>
      <c r="AE39" s="52"/>
      <c r="AF39" s="166"/>
      <c r="AG39" s="131"/>
      <c r="AH39" s="48"/>
      <c r="AI39" s="49"/>
      <c r="AJ39" s="50"/>
      <c r="AK39" s="50"/>
      <c r="AL39" s="164"/>
      <c r="AM39" s="153"/>
      <c r="AN39" s="132"/>
      <c r="AO39" s="52"/>
      <c r="AP39" s="52"/>
      <c r="AQ39" s="52"/>
      <c r="AR39" s="166"/>
      <c r="AS39" s="131"/>
      <c r="AT39" s="53"/>
      <c r="AU39" s="50"/>
      <c r="AV39" s="50"/>
      <c r="AW39" s="50"/>
      <c r="AX39" s="54"/>
    </row>
    <row r="40" spans="1:50" s="55" customFormat="1" ht="25.05" customHeight="1">
      <c r="A40" s="184">
        <v>22</v>
      </c>
      <c r="B40" s="195" t="s">
        <v>25</v>
      </c>
      <c r="C40" s="157">
        <f t="shared" si="56"/>
        <v>0</v>
      </c>
      <c r="D40" s="129">
        <f t="shared" si="57"/>
        <v>30</v>
      </c>
      <c r="E40" s="130">
        <f t="shared" si="58"/>
        <v>15</v>
      </c>
      <c r="F40" s="130">
        <f t="shared" si="58"/>
        <v>0</v>
      </c>
      <c r="G40" s="130">
        <f t="shared" si="58"/>
        <v>15</v>
      </c>
      <c r="H40" s="161">
        <f t="shared" si="58"/>
        <v>0</v>
      </c>
      <c r="I40" s="47"/>
      <c r="J40" s="48"/>
      <c r="K40" s="49"/>
      <c r="L40" s="50"/>
      <c r="M40" s="50"/>
      <c r="N40" s="164"/>
      <c r="O40" s="153"/>
      <c r="P40" s="132"/>
      <c r="Q40" s="51"/>
      <c r="R40" s="52"/>
      <c r="S40" s="52"/>
      <c r="T40" s="166"/>
      <c r="U40" s="131">
        <v>2</v>
      </c>
      <c r="V40" s="48"/>
      <c r="W40" s="49">
        <v>15</v>
      </c>
      <c r="X40" s="50"/>
      <c r="Y40" s="50">
        <v>15</v>
      </c>
      <c r="Z40" s="164"/>
      <c r="AA40" s="153"/>
      <c r="AB40" s="132"/>
      <c r="AC40" s="52"/>
      <c r="AD40" s="52"/>
      <c r="AE40" s="52"/>
      <c r="AF40" s="166"/>
      <c r="AG40" s="131"/>
      <c r="AH40" s="48"/>
      <c r="AI40" s="49"/>
      <c r="AJ40" s="50"/>
      <c r="AK40" s="50"/>
      <c r="AL40" s="164"/>
      <c r="AM40" s="153"/>
      <c r="AN40" s="132"/>
      <c r="AO40" s="52"/>
      <c r="AP40" s="52"/>
      <c r="AQ40" s="52"/>
      <c r="AR40" s="166"/>
      <c r="AS40" s="131"/>
      <c r="AT40" s="53"/>
      <c r="AU40" s="50"/>
      <c r="AV40" s="50"/>
      <c r="AW40" s="50"/>
      <c r="AX40" s="54"/>
    </row>
    <row r="41" spans="1:50" s="55" customFormat="1" ht="25.05" customHeight="1">
      <c r="A41" s="184">
        <v>23</v>
      </c>
      <c r="B41" s="194" t="s">
        <v>26</v>
      </c>
      <c r="C41" s="157">
        <f t="shared" si="56"/>
        <v>0</v>
      </c>
      <c r="D41" s="129">
        <f t="shared" si="57"/>
        <v>30</v>
      </c>
      <c r="E41" s="130">
        <f t="shared" si="58"/>
        <v>15</v>
      </c>
      <c r="F41" s="130">
        <f t="shared" si="58"/>
        <v>0</v>
      </c>
      <c r="G41" s="130">
        <f t="shared" si="58"/>
        <v>15</v>
      </c>
      <c r="H41" s="161">
        <f t="shared" si="58"/>
        <v>0</v>
      </c>
      <c r="I41" s="47"/>
      <c r="J41" s="48"/>
      <c r="K41" s="49"/>
      <c r="L41" s="50"/>
      <c r="M41" s="50"/>
      <c r="N41" s="164"/>
      <c r="O41" s="153"/>
      <c r="P41" s="132"/>
      <c r="Q41" s="51"/>
      <c r="R41" s="52"/>
      <c r="S41" s="52"/>
      <c r="T41" s="166"/>
      <c r="U41" s="131">
        <v>2</v>
      </c>
      <c r="V41" s="48"/>
      <c r="W41" s="49">
        <v>15</v>
      </c>
      <c r="X41" s="50"/>
      <c r="Y41" s="50">
        <v>15</v>
      </c>
      <c r="Z41" s="164"/>
      <c r="AA41" s="153"/>
      <c r="AB41" s="132"/>
      <c r="AC41" s="52"/>
      <c r="AD41" s="52"/>
      <c r="AE41" s="52"/>
      <c r="AF41" s="166"/>
      <c r="AG41" s="131"/>
      <c r="AH41" s="48"/>
      <c r="AI41" s="49"/>
      <c r="AJ41" s="50"/>
      <c r="AK41" s="50"/>
      <c r="AL41" s="164"/>
      <c r="AM41" s="153"/>
      <c r="AN41" s="132"/>
      <c r="AO41" s="52"/>
      <c r="AP41" s="52"/>
      <c r="AQ41" s="52"/>
      <c r="AR41" s="166"/>
      <c r="AS41" s="131"/>
      <c r="AT41" s="53"/>
      <c r="AU41" s="50"/>
      <c r="AV41" s="50"/>
      <c r="AW41" s="50"/>
      <c r="AX41" s="54"/>
    </row>
    <row r="42" spans="1:50" s="55" customFormat="1" ht="25.05" customHeight="1">
      <c r="A42" s="184">
        <v>24</v>
      </c>
      <c r="B42" s="194" t="s">
        <v>106</v>
      </c>
      <c r="C42" s="157">
        <f t="shared" si="46"/>
        <v>0</v>
      </c>
      <c r="D42" s="129">
        <f t="shared" si="50"/>
        <v>30</v>
      </c>
      <c r="E42" s="130">
        <f t="shared" si="51"/>
        <v>15</v>
      </c>
      <c r="F42" s="130">
        <f t="shared" si="52"/>
        <v>0</v>
      </c>
      <c r="G42" s="130">
        <f t="shared" si="53"/>
        <v>15</v>
      </c>
      <c r="H42" s="161">
        <f t="shared" si="54"/>
        <v>0</v>
      </c>
      <c r="I42" s="47"/>
      <c r="J42" s="48"/>
      <c r="K42" s="49"/>
      <c r="L42" s="50"/>
      <c r="M42" s="50"/>
      <c r="N42" s="164"/>
      <c r="O42" s="153"/>
      <c r="P42" s="132"/>
      <c r="Q42" s="51"/>
      <c r="R42" s="52"/>
      <c r="S42" s="52"/>
      <c r="T42" s="166"/>
      <c r="U42" s="131">
        <v>2</v>
      </c>
      <c r="V42" s="48"/>
      <c r="W42" s="49">
        <v>15</v>
      </c>
      <c r="X42" s="50"/>
      <c r="Y42" s="50">
        <v>15</v>
      </c>
      <c r="Z42" s="164"/>
      <c r="AA42" s="153"/>
      <c r="AB42" s="132"/>
      <c r="AC42" s="52"/>
      <c r="AD42" s="52"/>
      <c r="AE42" s="52"/>
      <c r="AF42" s="166"/>
      <c r="AG42" s="131"/>
      <c r="AH42" s="48"/>
      <c r="AI42" s="49"/>
      <c r="AJ42" s="50"/>
      <c r="AK42" s="50"/>
      <c r="AL42" s="164"/>
      <c r="AM42" s="153"/>
      <c r="AN42" s="132"/>
      <c r="AO42" s="52"/>
      <c r="AP42" s="52"/>
      <c r="AQ42" s="52"/>
      <c r="AR42" s="166"/>
      <c r="AS42" s="131"/>
      <c r="AT42" s="53"/>
      <c r="AU42" s="50"/>
      <c r="AV42" s="50"/>
      <c r="AW42" s="50"/>
      <c r="AX42" s="54"/>
    </row>
    <row r="43" spans="1:50" s="55" customFormat="1" ht="25.05" customHeight="1">
      <c r="A43" s="184">
        <v>25</v>
      </c>
      <c r="B43" s="194" t="s">
        <v>107</v>
      </c>
      <c r="C43" s="157">
        <f t="shared" si="46"/>
        <v>0</v>
      </c>
      <c r="D43" s="129">
        <f t="shared" si="50"/>
        <v>30</v>
      </c>
      <c r="E43" s="130">
        <f t="shared" ref="E43" si="59">SUM(K43,Q43,W43,AC43,AI43,AO43,AU43)</f>
        <v>15</v>
      </c>
      <c r="F43" s="130">
        <f t="shared" ref="F43" si="60">SUM(L43,R43,X43,AD43,AJ43,AP43,AV43)</f>
        <v>0</v>
      </c>
      <c r="G43" s="130">
        <f t="shared" ref="G43" si="61">SUM(M43,S43,Y43,AE43,AK43,AQ43,AW43)</f>
        <v>15</v>
      </c>
      <c r="H43" s="161">
        <f t="shared" ref="H43" si="62">SUM(N43,T43,Z43,AF43,AL43,AR43,AX43)</f>
        <v>0</v>
      </c>
      <c r="I43" s="47"/>
      <c r="J43" s="48"/>
      <c r="K43" s="49"/>
      <c r="L43" s="50"/>
      <c r="M43" s="50"/>
      <c r="N43" s="164"/>
      <c r="O43" s="153"/>
      <c r="P43" s="132"/>
      <c r="Q43" s="51"/>
      <c r="R43" s="52"/>
      <c r="S43" s="52"/>
      <c r="T43" s="166"/>
      <c r="U43" s="131">
        <v>2</v>
      </c>
      <c r="V43" s="48"/>
      <c r="W43" s="49">
        <v>15</v>
      </c>
      <c r="X43" s="50"/>
      <c r="Y43" s="50">
        <v>15</v>
      </c>
      <c r="Z43" s="164"/>
      <c r="AA43" s="153"/>
      <c r="AB43" s="132"/>
      <c r="AC43" s="52"/>
      <c r="AD43" s="52"/>
      <c r="AE43" s="52"/>
      <c r="AF43" s="166"/>
      <c r="AG43" s="131"/>
      <c r="AH43" s="48"/>
      <c r="AI43" s="49"/>
      <c r="AJ43" s="50"/>
      <c r="AK43" s="50"/>
      <c r="AL43" s="164"/>
      <c r="AM43" s="153"/>
      <c r="AN43" s="132"/>
      <c r="AO43" s="52"/>
      <c r="AP43" s="52"/>
      <c r="AQ43" s="52"/>
      <c r="AR43" s="166"/>
      <c r="AS43" s="131"/>
      <c r="AT43" s="53"/>
      <c r="AU43" s="50"/>
      <c r="AV43" s="50"/>
      <c r="AW43" s="50"/>
      <c r="AX43" s="54"/>
    </row>
    <row r="44" spans="1:50" s="55" customFormat="1" ht="25.05" customHeight="1">
      <c r="A44" s="184">
        <v>26</v>
      </c>
      <c r="B44" s="195" t="s">
        <v>42</v>
      </c>
      <c r="C44" s="157">
        <f t="shared" ref="C44:C50" si="63">COUNTIF(I44:AX44,"E")</f>
        <v>0</v>
      </c>
      <c r="D44" s="129">
        <f t="shared" ref="D44:D50" si="64">SUM(E44:H44)</f>
        <v>30</v>
      </c>
      <c r="E44" s="130">
        <f t="shared" ref="E44:H50" si="65">SUM(K44,Q44,W44,AC44,AI44,AO44,AU44)</f>
        <v>15</v>
      </c>
      <c r="F44" s="130">
        <f t="shared" si="65"/>
        <v>0</v>
      </c>
      <c r="G44" s="130">
        <f t="shared" si="65"/>
        <v>15</v>
      </c>
      <c r="H44" s="161">
        <f t="shared" si="65"/>
        <v>0</v>
      </c>
      <c r="I44" s="47"/>
      <c r="J44" s="48"/>
      <c r="K44" s="49"/>
      <c r="L44" s="50"/>
      <c r="M44" s="50"/>
      <c r="N44" s="164"/>
      <c r="O44" s="153"/>
      <c r="P44" s="132"/>
      <c r="Q44" s="51"/>
      <c r="R44" s="52"/>
      <c r="S44" s="52"/>
      <c r="T44" s="166"/>
      <c r="U44" s="131">
        <v>2</v>
      </c>
      <c r="V44" s="48"/>
      <c r="W44" s="49">
        <v>15</v>
      </c>
      <c r="X44" s="50"/>
      <c r="Y44" s="50">
        <v>15</v>
      </c>
      <c r="Z44" s="164"/>
      <c r="AA44" s="153"/>
      <c r="AB44" s="132"/>
      <c r="AC44" s="52"/>
      <c r="AD44" s="52"/>
      <c r="AE44" s="52"/>
      <c r="AF44" s="166"/>
      <c r="AG44" s="131"/>
      <c r="AH44" s="48"/>
      <c r="AI44" s="49"/>
      <c r="AJ44" s="50"/>
      <c r="AK44" s="50"/>
      <c r="AL44" s="164"/>
      <c r="AM44" s="153"/>
      <c r="AN44" s="132"/>
      <c r="AO44" s="52"/>
      <c r="AP44" s="52"/>
      <c r="AQ44" s="52"/>
      <c r="AR44" s="166"/>
      <c r="AS44" s="131"/>
      <c r="AT44" s="53"/>
      <c r="AU44" s="50"/>
      <c r="AV44" s="50"/>
      <c r="AW44" s="50"/>
      <c r="AX44" s="54"/>
    </row>
    <row r="45" spans="1:50" s="55" customFormat="1" ht="25.05" customHeight="1">
      <c r="A45" s="184">
        <v>27</v>
      </c>
      <c r="B45" s="179" t="s">
        <v>86</v>
      </c>
      <c r="C45" s="157">
        <f t="shared" si="63"/>
        <v>1</v>
      </c>
      <c r="D45" s="129">
        <f t="shared" si="64"/>
        <v>45</v>
      </c>
      <c r="E45" s="130">
        <f t="shared" si="65"/>
        <v>30</v>
      </c>
      <c r="F45" s="130">
        <f t="shared" si="65"/>
        <v>0</v>
      </c>
      <c r="G45" s="130">
        <f t="shared" si="65"/>
        <v>0</v>
      </c>
      <c r="H45" s="161">
        <f t="shared" si="65"/>
        <v>15</v>
      </c>
      <c r="I45" s="47"/>
      <c r="J45" s="48"/>
      <c r="K45" s="49"/>
      <c r="L45" s="50"/>
      <c r="M45" s="50"/>
      <c r="N45" s="164"/>
      <c r="O45" s="153"/>
      <c r="P45" s="132"/>
      <c r="Q45" s="51"/>
      <c r="R45" s="52"/>
      <c r="S45" s="52"/>
      <c r="T45" s="166"/>
      <c r="U45" s="131">
        <v>2</v>
      </c>
      <c r="V45" s="48" t="s">
        <v>4</v>
      </c>
      <c r="W45" s="49">
        <v>30</v>
      </c>
      <c r="X45" s="50"/>
      <c r="Y45" s="50"/>
      <c r="Z45" s="164">
        <v>15</v>
      </c>
      <c r="AA45" s="153"/>
      <c r="AB45" s="132"/>
      <c r="AC45" s="52"/>
      <c r="AD45" s="52"/>
      <c r="AE45" s="52"/>
      <c r="AF45" s="166"/>
      <c r="AG45" s="131"/>
      <c r="AH45" s="48"/>
      <c r="AI45" s="49"/>
      <c r="AJ45" s="50"/>
      <c r="AK45" s="50"/>
      <c r="AL45" s="164"/>
      <c r="AM45" s="153"/>
      <c r="AN45" s="132"/>
      <c r="AO45" s="52"/>
      <c r="AP45" s="52"/>
      <c r="AQ45" s="52"/>
      <c r="AR45" s="166"/>
      <c r="AS45" s="131"/>
      <c r="AT45" s="53"/>
      <c r="AU45" s="50"/>
      <c r="AV45" s="50"/>
      <c r="AW45" s="50"/>
      <c r="AX45" s="54"/>
    </row>
    <row r="46" spans="1:50" s="55" customFormat="1" ht="25.05" customHeight="1">
      <c r="A46" s="184">
        <v>28</v>
      </c>
      <c r="B46" s="179" t="s">
        <v>55</v>
      </c>
      <c r="C46" s="157">
        <f t="shared" si="63"/>
        <v>1</v>
      </c>
      <c r="D46" s="129">
        <f t="shared" si="64"/>
        <v>45</v>
      </c>
      <c r="E46" s="130">
        <f t="shared" si="65"/>
        <v>30</v>
      </c>
      <c r="F46" s="130">
        <f t="shared" si="65"/>
        <v>15</v>
      </c>
      <c r="G46" s="130">
        <f t="shared" si="65"/>
        <v>0</v>
      </c>
      <c r="H46" s="161">
        <f t="shared" si="65"/>
        <v>0</v>
      </c>
      <c r="I46" s="47"/>
      <c r="J46" s="48"/>
      <c r="K46" s="49"/>
      <c r="L46" s="50"/>
      <c r="M46" s="50"/>
      <c r="N46" s="164"/>
      <c r="O46" s="153"/>
      <c r="P46" s="132"/>
      <c r="Q46" s="51"/>
      <c r="R46" s="52"/>
      <c r="S46" s="52"/>
      <c r="T46" s="166"/>
      <c r="U46" s="131"/>
      <c r="V46" s="48"/>
      <c r="W46" s="49"/>
      <c r="X46" s="50"/>
      <c r="Y46" s="50"/>
      <c r="Z46" s="164"/>
      <c r="AA46" s="153">
        <v>3</v>
      </c>
      <c r="AB46" s="132" t="s">
        <v>4</v>
      </c>
      <c r="AC46" s="52">
        <v>30</v>
      </c>
      <c r="AD46" s="52">
        <v>15</v>
      </c>
      <c r="AE46" s="52"/>
      <c r="AF46" s="166"/>
      <c r="AG46" s="131"/>
      <c r="AH46" s="48"/>
      <c r="AI46" s="49"/>
      <c r="AJ46" s="50"/>
      <c r="AK46" s="50"/>
      <c r="AL46" s="164"/>
      <c r="AM46" s="153"/>
      <c r="AN46" s="132"/>
      <c r="AO46" s="52"/>
      <c r="AP46" s="52"/>
      <c r="AQ46" s="52"/>
      <c r="AR46" s="166"/>
      <c r="AS46" s="131"/>
      <c r="AT46" s="53"/>
      <c r="AU46" s="50"/>
      <c r="AV46" s="50"/>
      <c r="AW46" s="50"/>
      <c r="AX46" s="54"/>
    </row>
    <row r="47" spans="1:50" s="55" customFormat="1" ht="25.05" customHeight="1">
      <c r="A47" s="184">
        <v>29</v>
      </c>
      <c r="B47" s="179" t="s">
        <v>48</v>
      </c>
      <c r="C47" s="157">
        <f t="shared" si="63"/>
        <v>1</v>
      </c>
      <c r="D47" s="129">
        <f t="shared" si="64"/>
        <v>30</v>
      </c>
      <c r="E47" s="130">
        <f t="shared" si="65"/>
        <v>15</v>
      </c>
      <c r="F47" s="130">
        <f t="shared" si="65"/>
        <v>0</v>
      </c>
      <c r="G47" s="130">
        <f t="shared" si="65"/>
        <v>15</v>
      </c>
      <c r="H47" s="161">
        <f t="shared" si="65"/>
        <v>0</v>
      </c>
      <c r="I47" s="47"/>
      <c r="J47" s="48"/>
      <c r="K47" s="49"/>
      <c r="L47" s="50"/>
      <c r="M47" s="50"/>
      <c r="N47" s="164"/>
      <c r="O47" s="153"/>
      <c r="P47" s="132"/>
      <c r="Q47" s="51"/>
      <c r="R47" s="52"/>
      <c r="S47" s="52"/>
      <c r="T47" s="166"/>
      <c r="U47" s="131"/>
      <c r="V47" s="48"/>
      <c r="W47" s="49"/>
      <c r="X47" s="50"/>
      <c r="Y47" s="50"/>
      <c r="Z47" s="164"/>
      <c r="AA47" s="153">
        <v>3</v>
      </c>
      <c r="AB47" s="132" t="s">
        <v>4</v>
      </c>
      <c r="AC47" s="52">
        <v>15</v>
      </c>
      <c r="AD47" s="52"/>
      <c r="AE47" s="52">
        <v>15</v>
      </c>
      <c r="AF47" s="166"/>
      <c r="AG47" s="131"/>
      <c r="AH47" s="48"/>
      <c r="AI47" s="49"/>
      <c r="AJ47" s="50"/>
      <c r="AK47" s="50"/>
      <c r="AL47" s="164"/>
      <c r="AM47" s="153"/>
      <c r="AN47" s="132"/>
      <c r="AO47" s="52"/>
      <c r="AP47" s="52"/>
      <c r="AQ47" s="52"/>
      <c r="AR47" s="166"/>
      <c r="AS47" s="131"/>
      <c r="AT47" s="53"/>
      <c r="AU47" s="50"/>
      <c r="AV47" s="50"/>
      <c r="AW47" s="50"/>
      <c r="AX47" s="54"/>
    </row>
    <row r="48" spans="1:50" s="55" customFormat="1" ht="25.05" customHeight="1">
      <c r="A48" s="184">
        <v>30</v>
      </c>
      <c r="B48" s="179" t="s">
        <v>91</v>
      </c>
      <c r="C48" s="157">
        <f t="shared" si="63"/>
        <v>1</v>
      </c>
      <c r="D48" s="129">
        <f t="shared" si="64"/>
        <v>30</v>
      </c>
      <c r="E48" s="130">
        <f t="shared" si="65"/>
        <v>15</v>
      </c>
      <c r="F48" s="130">
        <f t="shared" si="65"/>
        <v>0</v>
      </c>
      <c r="G48" s="130">
        <f t="shared" si="65"/>
        <v>15</v>
      </c>
      <c r="H48" s="161">
        <f t="shared" si="65"/>
        <v>0</v>
      </c>
      <c r="I48" s="47"/>
      <c r="J48" s="48"/>
      <c r="K48" s="49"/>
      <c r="L48" s="50"/>
      <c r="M48" s="50"/>
      <c r="N48" s="164"/>
      <c r="O48" s="153"/>
      <c r="P48" s="132"/>
      <c r="Q48" s="51"/>
      <c r="R48" s="52"/>
      <c r="S48" s="52"/>
      <c r="T48" s="166"/>
      <c r="U48" s="131"/>
      <c r="V48" s="48"/>
      <c r="W48" s="49"/>
      <c r="X48" s="50"/>
      <c r="Y48" s="50"/>
      <c r="Z48" s="164"/>
      <c r="AA48" s="153">
        <v>3</v>
      </c>
      <c r="AB48" s="132" t="s">
        <v>4</v>
      </c>
      <c r="AC48" s="52">
        <v>15</v>
      </c>
      <c r="AD48" s="52"/>
      <c r="AE48" s="52">
        <v>15</v>
      </c>
      <c r="AF48" s="166"/>
      <c r="AG48" s="131"/>
      <c r="AH48" s="48"/>
      <c r="AI48" s="49"/>
      <c r="AJ48" s="50"/>
      <c r="AK48" s="50"/>
      <c r="AL48" s="164"/>
      <c r="AM48" s="153"/>
      <c r="AN48" s="132"/>
      <c r="AO48" s="52"/>
      <c r="AP48" s="52"/>
      <c r="AQ48" s="52"/>
      <c r="AR48" s="166"/>
      <c r="AS48" s="131"/>
      <c r="AT48" s="53"/>
      <c r="AU48" s="50"/>
      <c r="AV48" s="50"/>
      <c r="AW48" s="50"/>
      <c r="AX48" s="54"/>
    </row>
    <row r="49" spans="1:50" s="55" customFormat="1" ht="25.05" customHeight="1">
      <c r="A49" s="184">
        <v>31</v>
      </c>
      <c r="B49" s="194" t="s">
        <v>78</v>
      </c>
      <c r="C49" s="157">
        <f t="shared" si="63"/>
        <v>0</v>
      </c>
      <c r="D49" s="129">
        <f t="shared" si="64"/>
        <v>30</v>
      </c>
      <c r="E49" s="130">
        <f t="shared" si="65"/>
        <v>15</v>
      </c>
      <c r="F49" s="130">
        <f t="shared" si="65"/>
        <v>0</v>
      </c>
      <c r="G49" s="130">
        <f t="shared" si="65"/>
        <v>0</v>
      </c>
      <c r="H49" s="161">
        <f t="shared" si="65"/>
        <v>15</v>
      </c>
      <c r="I49" s="47"/>
      <c r="J49" s="48"/>
      <c r="K49" s="49"/>
      <c r="L49" s="50"/>
      <c r="M49" s="50"/>
      <c r="N49" s="164"/>
      <c r="O49" s="153"/>
      <c r="P49" s="132"/>
      <c r="Q49" s="51"/>
      <c r="R49" s="52"/>
      <c r="S49" s="52"/>
      <c r="T49" s="166"/>
      <c r="U49" s="131"/>
      <c r="V49" s="48"/>
      <c r="W49" s="49"/>
      <c r="X49" s="50"/>
      <c r="Y49" s="50"/>
      <c r="Z49" s="164"/>
      <c r="AA49" s="153">
        <v>3</v>
      </c>
      <c r="AB49" s="132"/>
      <c r="AC49" s="52">
        <v>15</v>
      </c>
      <c r="AD49" s="52"/>
      <c r="AE49" s="52"/>
      <c r="AF49" s="166">
        <v>15</v>
      </c>
      <c r="AG49" s="131"/>
      <c r="AH49" s="48"/>
      <c r="AI49" s="49"/>
      <c r="AJ49" s="50"/>
      <c r="AK49" s="50"/>
      <c r="AL49" s="164"/>
      <c r="AM49" s="153"/>
      <c r="AN49" s="132"/>
      <c r="AO49" s="52"/>
      <c r="AP49" s="52"/>
      <c r="AQ49" s="52"/>
      <c r="AR49" s="166"/>
      <c r="AS49" s="131"/>
      <c r="AT49" s="53"/>
      <c r="AU49" s="50"/>
      <c r="AV49" s="50"/>
      <c r="AW49" s="50"/>
      <c r="AX49" s="54"/>
    </row>
    <row r="50" spans="1:50" s="55" customFormat="1" ht="25.05" customHeight="1">
      <c r="A50" s="184">
        <v>32</v>
      </c>
      <c r="B50" s="194" t="s">
        <v>105</v>
      </c>
      <c r="C50" s="157">
        <f t="shared" si="63"/>
        <v>0</v>
      </c>
      <c r="D50" s="129">
        <f t="shared" si="64"/>
        <v>45</v>
      </c>
      <c r="E50" s="130">
        <f t="shared" si="65"/>
        <v>15</v>
      </c>
      <c r="F50" s="130">
        <f t="shared" si="65"/>
        <v>0</v>
      </c>
      <c r="G50" s="130">
        <f t="shared" si="65"/>
        <v>30</v>
      </c>
      <c r="H50" s="161">
        <f t="shared" si="65"/>
        <v>0</v>
      </c>
      <c r="I50" s="47"/>
      <c r="J50" s="48"/>
      <c r="K50" s="49"/>
      <c r="L50" s="50"/>
      <c r="M50" s="50"/>
      <c r="N50" s="164"/>
      <c r="O50" s="153"/>
      <c r="P50" s="132"/>
      <c r="Q50" s="51"/>
      <c r="R50" s="52"/>
      <c r="S50" s="52"/>
      <c r="T50" s="166"/>
      <c r="U50" s="131"/>
      <c r="V50" s="48"/>
      <c r="W50" s="49"/>
      <c r="X50" s="50"/>
      <c r="Y50" s="50"/>
      <c r="Z50" s="164"/>
      <c r="AA50" s="153">
        <v>3</v>
      </c>
      <c r="AB50" s="132"/>
      <c r="AC50" s="52">
        <v>15</v>
      </c>
      <c r="AD50" s="52"/>
      <c r="AE50" s="52">
        <v>30</v>
      </c>
      <c r="AF50" s="166"/>
      <c r="AG50" s="131"/>
      <c r="AH50" s="48"/>
      <c r="AI50" s="49"/>
      <c r="AJ50" s="50"/>
      <c r="AK50" s="50"/>
      <c r="AL50" s="164"/>
      <c r="AM50" s="153"/>
      <c r="AN50" s="132"/>
      <c r="AO50" s="52"/>
      <c r="AP50" s="52"/>
      <c r="AQ50" s="52"/>
      <c r="AR50" s="166"/>
      <c r="AS50" s="131"/>
      <c r="AT50" s="53"/>
      <c r="AU50" s="50"/>
      <c r="AV50" s="50"/>
      <c r="AW50" s="50"/>
      <c r="AX50" s="54"/>
    </row>
    <row r="51" spans="1:50" s="55" customFormat="1" ht="25.05" customHeight="1">
      <c r="A51" s="184">
        <v>33</v>
      </c>
      <c r="B51" s="194" t="s">
        <v>37</v>
      </c>
      <c r="C51" s="157">
        <f t="shared" si="46"/>
        <v>0</v>
      </c>
      <c r="D51" s="129">
        <f t="shared" si="50"/>
        <v>30</v>
      </c>
      <c r="E51" s="130">
        <f t="shared" si="51"/>
        <v>15</v>
      </c>
      <c r="F51" s="130">
        <f t="shared" si="52"/>
        <v>0</v>
      </c>
      <c r="G51" s="130">
        <f t="shared" si="53"/>
        <v>15</v>
      </c>
      <c r="H51" s="161">
        <f t="shared" si="54"/>
        <v>0</v>
      </c>
      <c r="I51" s="47"/>
      <c r="J51" s="48"/>
      <c r="K51" s="49"/>
      <c r="L51" s="50"/>
      <c r="M51" s="50"/>
      <c r="N51" s="164"/>
      <c r="O51" s="153"/>
      <c r="P51" s="132"/>
      <c r="Q51" s="51"/>
      <c r="R51" s="52"/>
      <c r="S51" s="52"/>
      <c r="T51" s="166"/>
      <c r="U51" s="131"/>
      <c r="V51" s="48"/>
      <c r="W51" s="49"/>
      <c r="X51" s="50"/>
      <c r="Y51" s="50"/>
      <c r="Z51" s="164"/>
      <c r="AA51" s="153">
        <v>2</v>
      </c>
      <c r="AB51" s="132"/>
      <c r="AC51" s="52">
        <v>15</v>
      </c>
      <c r="AD51" s="52"/>
      <c r="AE51" s="52">
        <v>15</v>
      </c>
      <c r="AF51" s="166"/>
      <c r="AG51" s="131"/>
      <c r="AH51" s="48"/>
      <c r="AI51" s="49"/>
      <c r="AJ51" s="50"/>
      <c r="AK51" s="50"/>
      <c r="AL51" s="164"/>
      <c r="AM51" s="153"/>
      <c r="AN51" s="132"/>
      <c r="AO51" s="52"/>
      <c r="AP51" s="52"/>
      <c r="AQ51" s="52"/>
      <c r="AR51" s="166"/>
      <c r="AS51" s="131"/>
      <c r="AT51" s="53"/>
      <c r="AU51" s="50"/>
      <c r="AV51" s="50"/>
      <c r="AW51" s="50"/>
      <c r="AX51" s="54"/>
    </row>
    <row r="52" spans="1:50" s="55" customFormat="1" ht="25.05" customHeight="1">
      <c r="A52" s="184">
        <v>34</v>
      </c>
      <c r="B52" s="195" t="s">
        <v>24</v>
      </c>
      <c r="C52" s="157">
        <f t="shared" si="46"/>
        <v>0</v>
      </c>
      <c r="D52" s="129">
        <f t="shared" si="50"/>
        <v>30</v>
      </c>
      <c r="E52" s="130">
        <f t="shared" si="51"/>
        <v>15</v>
      </c>
      <c r="F52" s="130">
        <f t="shared" si="52"/>
        <v>0</v>
      </c>
      <c r="G52" s="130">
        <f t="shared" si="53"/>
        <v>15</v>
      </c>
      <c r="H52" s="161">
        <f t="shared" si="54"/>
        <v>0</v>
      </c>
      <c r="I52" s="47"/>
      <c r="J52" s="48"/>
      <c r="K52" s="49"/>
      <c r="L52" s="50"/>
      <c r="M52" s="50"/>
      <c r="N52" s="164"/>
      <c r="O52" s="153"/>
      <c r="P52" s="132"/>
      <c r="Q52" s="51"/>
      <c r="R52" s="52"/>
      <c r="S52" s="52"/>
      <c r="T52" s="166"/>
      <c r="U52" s="131"/>
      <c r="V52" s="48"/>
      <c r="W52" s="49"/>
      <c r="X52" s="50"/>
      <c r="Y52" s="50"/>
      <c r="Z52" s="164"/>
      <c r="AA52" s="153">
        <v>2</v>
      </c>
      <c r="AB52" s="132"/>
      <c r="AC52" s="52">
        <v>15</v>
      </c>
      <c r="AD52" s="52"/>
      <c r="AE52" s="52">
        <v>15</v>
      </c>
      <c r="AF52" s="166"/>
      <c r="AG52" s="131"/>
      <c r="AH52" s="48"/>
      <c r="AI52" s="49"/>
      <c r="AJ52" s="50"/>
      <c r="AK52" s="50"/>
      <c r="AL52" s="164"/>
      <c r="AM52" s="153"/>
      <c r="AN52" s="132"/>
      <c r="AO52" s="52"/>
      <c r="AP52" s="52"/>
      <c r="AQ52" s="52"/>
      <c r="AR52" s="166"/>
      <c r="AS52" s="131"/>
      <c r="AT52" s="53"/>
      <c r="AU52" s="50"/>
      <c r="AV52" s="50"/>
      <c r="AW52" s="50"/>
      <c r="AX52" s="54"/>
    </row>
    <row r="53" spans="1:50" s="55" customFormat="1" ht="25.05" customHeight="1">
      <c r="A53" s="184">
        <v>35</v>
      </c>
      <c r="B53" s="194" t="s">
        <v>41</v>
      </c>
      <c r="C53" s="157">
        <f>COUNTIF(I53:AX53,"E")</f>
        <v>0</v>
      </c>
      <c r="D53" s="129">
        <f>SUM(E53:H53)</f>
        <v>30</v>
      </c>
      <c r="E53" s="130">
        <f>SUM(K53,Q53,W53,AC53,AI53,AO53,AU53)</f>
        <v>15</v>
      </c>
      <c r="F53" s="130">
        <f>SUM(L53,R53,X53,AD53,AJ53,AP53,AV53)</f>
        <v>0</v>
      </c>
      <c r="G53" s="130">
        <f>SUM(M53,S53,Y53,AE53,AK53,AQ53,AW53)</f>
        <v>15</v>
      </c>
      <c r="H53" s="161">
        <f>SUM(N53,T53,Z53,AF53,AL53,AR53,AX53)</f>
        <v>0</v>
      </c>
      <c r="I53" s="47"/>
      <c r="J53" s="48"/>
      <c r="K53" s="49"/>
      <c r="L53" s="50"/>
      <c r="M53" s="50"/>
      <c r="N53" s="164"/>
      <c r="O53" s="153"/>
      <c r="P53" s="132"/>
      <c r="Q53" s="51"/>
      <c r="R53" s="52"/>
      <c r="S53" s="52"/>
      <c r="T53" s="166"/>
      <c r="U53" s="131"/>
      <c r="V53" s="48"/>
      <c r="W53" s="49"/>
      <c r="X53" s="50"/>
      <c r="Y53" s="50"/>
      <c r="Z53" s="164"/>
      <c r="AA53" s="153">
        <v>2</v>
      </c>
      <c r="AB53" s="132"/>
      <c r="AC53" s="52">
        <v>15</v>
      </c>
      <c r="AD53" s="52"/>
      <c r="AE53" s="52">
        <v>15</v>
      </c>
      <c r="AF53" s="166"/>
      <c r="AG53" s="131"/>
      <c r="AH53" s="48"/>
      <c r="AI53" s="49"/>
      <c r="AJ53" s="50"/>
      <c r="AK53" s="50"/>
      <c r="AL53" s="164"/>
      <c r="AM53" s="153"/>
      <c r="AN53" s="132"/>
      <c r="AO53" s="52"/>
      <c r="AP53" s="52"/>
      <c r="AQ53" s="52"/>
      <c r="AR53" s="166"/>
      <c r="AS53" s="131"/>
      <c r="AT53" s="53"/>
      <c r="AU53" s="50"/>
      <c r="AV53" s="50"/>
      <c r="AW53" s="50"/>
      <c r="AX53" s="54"/>
    </row>
    <row r="54" spans="1:50" s="55" customFormat="1" ht="25.05" customHeight="1">
      <c r="A54" s="184">
        <v>36</v>
      </c>
      <c r="B54" s="194" t="s">
        <v>63</v>
      </c>
      <c r="C54" s="157">
        <f t="shared" si="46"/>
        <v>0</v>
      </c>
      <c r="D54" s="129">
        <f t="shared" si="50"/>
        <v>30</v>
      </c>
      <c r="E54" s="130">
        <f t="shared" si="51"/>
        <v>15</v>
      </c>
      <c r="F54" s="130">
        <f t="shared" si="52"/>
        <v>0</v>
      </c>
      <c r="G54" s="130">
        <f t="shared" si="53"/>
        <v>15</v>
      </c>
      <c r="H54" s="161">
        <f t="shared" si="54"/>
        <v>0</v>
      </c>
      <c r="I54" s="47"/>
      <c r="J54" s="48"/>
      <c r="K54" s="49"/>
      <c r="L54" s="50"/>
      <c r="M54" s="50"/>
      <c r="N54" s="164"/>
      <c r="O54" s="153"/>
      <c r="P54" s="132"/>
      <c r="Q54" s="51"/>
      <c r="R54" s="52"/>
      <c r="S54" s="52"/>
      <c r="T54" s="166"/>
      <c r="U54" s="131"/>
      <c r="V54" s="48"/>
      <c r="W54" s="49"/>
      <c r="X54" s="50"/>
      <c r="Y54" s="50"/>
      <c r="Z54" s="164"/>
      <c r="AA54" s="153">
        <v>3</v>
      </c>
      <c r="AB54" s="132"/>
      <c r="AC54" s="52">
        <v>15</v>
      </c>
      <c r="AD54" s="52"/>
      <c r="AE54" s="52">
        <v>15</v>
      </c>
      <c r="AF54" s="166"/>
      <c r="AG54" s="131"/>
      <c r="AH54" s="48"/>
      <c r="AI54" s="49"/>
      <c r="AJ54" s="50"/>
      <c r="AK54" s="50"/>
      <c r="AL54" s="164"/>
      <c r="AM54" s="153"/>
      <c r="AN54" s="132"/>
      <c r="AO54" s="52"/>
      <c r="AP54" s="52"/>
      <c r="AQ54" s="52"/>
      <c r="AR54" s="166"/>
      <c r="AS54" s="131"/>
      <c r="AT54" s="53"/>
      <c r="AU54" s="50"/>
      <c r="AV54" s="50"/>
      <c r="AW54" s="50"/>
      <c r="AX54" s="54"/>
    </row>
    <row r="55" spans="1:50" s="55" customFormat="1" ht="25.05" customHeight="1">
      <c r="A55" s="184">
        <v>37</v>
      </c>
      <c r="B55" s="194" t="s">
        <v>43</v>
      </c>
      <c r="C55" s="157">
        <f>COUNTIF(I55:AX55,"E")</f>
        <v>0</v>
      </c>
      <c r="D55" s="129">
        <f>SUM(E55:H55)</f>
        <v>30</v>
      </c>
      <c r="E55" s="130">
        <f t="shared" ref="E55:H57" si="66">SUM(K55,Q55,W55,AC55,AI55,AO55,AU55)</f>
        <v>15</v>
      </c>
      <c r="F55" s="130">
        <f t="shared" si="66"/>
        <v>0</v>
      </c>
      <c r="G55" s="130">
        <f t="shared" si="66"/>
        <v>15</v>
      </c>
      <c r="H55" s="161">
        <f t="shared" si="66"/>
        <v>0</v>
      </c>
      <c r="I55" s="47"/>
      <c r="J55" s="48"/>
      <c r="K55" s="49"/>
      <c r="L55" s="50"/>
      <c r="M55" s="50"/>
      <c r="N55" s="164"/>
      <c r="O55" s="153"/>
      <c r="P55" s="132"/>
      <c r="Q55" s="51"/>
      <c r="R55" s="52"/>
      <c r="S55" s="52"/>
      <c r="T55" s="166"/>
      <c r="U55" s="131"/>
      <c r="V55" s="48"/>
      <c r="W55" s="49"/>
      <c r="X55" s="50"/>
      <c r="Y55" s="50"/>
      <c r="Z55" s="164"/>
      <c r="AA55" s="153">
        <v>2</v>
      </c>
      <c r="AB55" s="132"/>
      <c r="AC55" s="52">
        <v>15</v>
      </c>
      <c r="AD55" s="52"/>
      <c r="AE55" s="52">
        <v>15</v>
      </c>
      <c r="AF55" s="166"/>
      <c r="AG55" s="131"/>
      <c r="AH55" s="48"/>
      <c r="AI55" s="49"/>
      <c r="AJ55" s="50"/>
      <c r="AK55" s="50"/>
      <c r="AL55" s="164"/>
      <c r="AM55" s="153"/>
      <c r="AN55" s="132"/>
      <c r="AO55" s="52"/>
      <c r="AP55" s="52"/>
      <c r="AQ55" s="52"/>
      <c r="AR55" s="166"/>
      <c r="AS55" s="131"/>
      <c r="AT55" s="53"/>
      <c r="AU55" s="50"/>
      <c r="AV55" s="50"/>
      <c r="AW55" s="50"/>
      <c r="AX55" s="54"/>
    </row>
    <row r="56" spans="1:50" s="55" customFormat="1" ht="25.05" customHeight="1">
      <c r="A56" s="184">
        <v>38</v>
      </c>
      <c r="B56" s="194" t="s">
        <v>57</v>
      </c>
      <c r="C56" s="157">
        <f>COUNTIF(I56:AX56,"E")</f>
        <v>0</v>
      </c>
      <c r="D56" s="129">
        <f>SUM(E56:H56)</f>
        <v>30</v>
      </c>
      <c r="E56" s="130">
        <f t="shared" si="66"/>
        <v>30</v>
      </c>
      <c r="F56" s="130">
        <f t="shared" si="66"/>
        <v>0</v>
      </c>
      <c r="G56" s="130">
        <f t="shared" si="66"/>
        <v>0</v>
      </c>
      <c r="H56" s="161">
        <f t="shared" si="66"/>
        <v>0</v>
      </c>
      <c r="I56" s="47"/>
      <c r="J56" s="48"/>
      <c r="K56" s="49"/>
      <c r="L56" s="50"/>
      <c r="M56" s="50"/>
      <c r="N56" s="164"/>
      <c r="O56" s="153"/>
      <c r="P56" s="132"/>
      <c r="Q56" s="51"/>
      <c r="R56" s="52"/>
      <c r="S56" s="52"/>
      <c r="T56" s="166"/>
      <c r="U56" s="131"/>
      <c r="V56" s="48"/>
      <c r="W56" s="49"/>
      <c r="X56" s="50"/>
      <c r="Y56" s="50"/>
      <c r="Z56" s="164"/>
      <c r="AA56" s="153">
        <v>2</v>
      </c>
      <c r="AB56" s="132"/>
      <c r="AC56" s="52">
        <v>30</v>
      </c>
      <c r="AD56" s="52"/>
      <c r="AE56" s="52"/>
      <c r="AF56" s="166"/>
      <c r="AG56" s="131"/>
      <c r="AH56" s="48"/>
      <c r="AI56" s="49"/>
      <c r="AJ56" s="50"/>
      <c r="AK56" s="50"/>
      <c r="AL56" s="164"/>
      <c r="AM56" s="153"/>
      <c r="AN56" s="132"/>
      <c r="AO56" s="52"/>
      <c r="AP56" s="52"/>
      <c r="AQ56" s="52"/>
      <c r="AR56" s="166"/>
      <c r="AS56" s="131"/>
      <c r="AT56" s="53"/>
      <c r="AU56" s="50"/>
      <c r="AV56" s="50"/>
      <c r="AW56" s="50"/>
      <c r="AX56" s="54"/>
    </row>
    <row r="57" spans="1:50" s="55" customFormat="1" ht="25.05" customHeight="1">
      <c r="A57" s="184">
        <v>39</v>
      </c>
      <c r="B57" s="194" t="s">
        <v>52</v>
      </c>
      <c r="C57" s="157">
        <f>COUNTIF(I57:AX57,"E")</f>
        <v>1</v>
      </c>
      <c r="D57" s="129">
        <f>SUM(E57:H57)</f>
        <v>30</v>
      </c>
      <c r="E57" s="130">
        <f t="shared" si="66"/>
        <v>15</v>
      </c>
      <c r="F57" s="130">
        <f t="shared" si="66"/>
        <v>0</v>
      </c>
      <c r="G57" s="130">
        <f t="shared" si="66"/>
        <v>15</v>
      </c>
      <c r="H57" s="161">
        <f t="shared" si="66"/>
        <v>0</v>
      </c>
      <c r="I57" s="47"/>
      <c r="J57" s="48"/>
      <c r="K57" s="49"/>
      <c r="L57" s="50"/>
      <c r="M57" s="50"/>
      <c r="N57" s="164"/>
      <c r="O57" s="153"/>
      <c r="P57" s="132"/>
      <c r="Q57" s="51"/>
      <c r="R57" s="52"/>
      <c r="S57" s="52"/>
      <c r="T57" s="166"/>
      <c r="U57" s="131"/>
      <c r="V57" s="48"/>
      <c r="W57" s="49"/>
      <c r="X57" s="50"/>
      <c r="Y57" s="50"/>
      <c r="Z57" s="164"/>
      <c r="AA57" s="153">
        <v>2</v>
      </c>
      <c r="AB57" s="132" t="s">
        <v>4</v>
      </c>
      <c r="AC57" s="52">
        <v>15</v>
      </c>
      <c r="AD57" s="52"/>
      <c r="AE57" s="52">
        <v>15</v>
      </c>
      <c r="AF57" s="166"/>
      <c r="AG57" s="131"/>
      <c r="AH57" s="48"/>
      <c r="AI57" s="49"/>
      <c r="AJ57" s="50"/>
      <c r="AK57" s="50"/>
      <c r="AL57" s="164"/>
      <c r="AM57" s="153"/>
      <c r="AN57" s="132"/>
      <c r="AO57" s="52"/>
      <c r="AP57" s="52"/>
      <c r="AQ57" s="52"/>
      <c r="AR57" s="166"/>
      <c r="AS57" s="131"/>
      <c r="AT57" s="53"/>
      <c r="AU57" s="50"/>
      <c r="AV57" s="50"/>
      <c r="AW57" s="50"/>
      <c r="AX57" s="54"/>
    </row>
    <row r="58" spans="1:50" s="55" customFormat="1" ht="25.05" customHeight="1">
      <c r="A58" s="184">
        <v>40</v>
      </c>
      <c r="B58" s="194" t="s">
        <v>47</v>
      </c>
      <c r="C58" s="157">
        <f t="shared" si="46"/>
        <v>1</v>
      </c>
      <c r="D58" s="129">
        <f t="shared" si="50"/>
        <v>45</v>
      </c>
      <c r="E58" s="130">
        <f t="shared" si="51"/>
        <v>15</v>
      </c>
      <c r="F58" s="130">
        <f t="shared" si="52"/>
        <v>0</v>
      </c>
      <c r="G58" s="130">
        <f t="shared" si="53"/>
        <v>15</v>
      </c>
      <c r="H58" s="161">
        <f t="shared" si="54"/>
        <v>15</v>
      </c>
      <c r="I58" s="47"/>
      <c r="J58" s="48"/>
      <c r="K58" s="49"/>
      <c r="L58" s="50"/>
      <c r="M58" s="50"/>
      <c r="N58" s="164"/>
      <c r="O58" s="153"/>
      <c r="P58" s="132"/>
      <c r="Q58" s="51"/>
      <c r="R58" s="52"/>
      <c r="S58" s="52"/>
      <c r="T58" s="166"/>
      <c r="U58" s="131"/>
      <c r="V58" s="48"/>
      <c r="W58" s="49"/>
      <c r="X58" s="50"/>
      <c r="Y58" s="50"/>
      <c r="Z58" s="164"/>
      <c r="AA58" s="153"/>
      <c r="AB58" s="132"/>
      <c r="AC58" s="52"/>
      <c r="AD58" s="52"/>
      <c r="AE58" s="52"/>
      <c r="AF58" s="166"/>
      <c r="AG58" s="131">
        <v>5</v>
      </c>
      <c r="AH58" s="48" t="s">
        <v>4</v>
      </c>
      <c r="AI58" s="49">
        <v>15</v>
      </c>
      <c r="AJ58" s="50"/>
      <c r="AK58" s="50">
        <v>15</v>
      </c>
      <c r="AL58" s="164">
        <v>15</v>
      </c>
      <c r="AM58" s="153"/>
      <c r="AN58" s="132"/>
      <c r="AO58" s="52"/>
      <c r="AP58" s="52"/>
      <c r="AQ58" s="52"/>
      <c r="AR58" s="166"/>
      <c r="AS58" s="131"/>
      <c r="AT58" s="53"/>
      <c r="AU58" s="50"/>
      <c r="AV58" s="50"/>
      <c r="AW58" s="50"/>
      <c r="AX58" s="54"/>
    </row>
    <row r="59" spans="1:50" s="55" customFormat="1" ht="25.05" customHeight="1">
      <c r="A59" s="184">
        <v>41</v>
      </c>
      <c r="B59" s="194" t="s">
        <v>20</v>
      </c>
      <c r="C59" s="157">
        <f>COUNTIF(I59:AX59,"E")</f>
        <v>0</v>
      </c>
      <c r="D59" s="129">
        <f>SUM(E59:H59)</f>
        <v>60</v>
      </c>
      <c r="E59" s="130">
        <f t="shared" ref="E59:H60" si="67">SUM(K59,Q59,W59,AC59,AI59,AO59,AU59)</f>
        <v>30</v>
      </c>
      <c r="F59" s="130">
        <f t="shared" si="67"/>
        <v>15</v>
      </c>
      <c r="G59" s="130">
        <f t="shared" si="67"/>
        <v>0</v>
      </c>
      <c r="H59" s="161">
        <f t="shared" si="67"/>
        <v>15</v>
      </c>
      <c r="I59" s="47"/>
      <c r="J59" s="48"/>
      <c r="K59" s="49"/>
      <c r="L59" s="50"/>
      <c r="M59" s="50"/>
      <c r="N59" s="164"/>
      <c r="O59" s="153"/>
      <c r="P59" s="132"/>
      <c r="Q59" s="51"/>
      <c r="R59" s="52"/>
      <c r="S59" s="52"/>
      <c r="T59" s="166"/>
      <c r="U59" s="131"/>
      <c r="V59" s="48"/>
      <c r="W59" s="49"/>
      <c r="X59" s="50"/>
      <c r="Y59" s="50"/>
      <c r="Z59" s="164"/>
      <c r="AA59" s="153"/>
      <c r="AB59" s="132"/>
      <c r="AC59" s="52"/>
      <c r="AD59" s="52"/>
      <c r="AE59" s="52"/>
      <c r="AF59" s="166"/>
      <c r="AG59" s="131">
        <v>4</v>
      </c>
      <c r="AH59" s="48"/>
      <c r="AI59" s="49">
        <v>30</v>
      </c>
      <c r="AJ59" s="50">
        <v>15</v>
      </c>
      <c r="AK59" s="50"/>
      <c r="AL59" s="164">
        <v>15</v>
      </c>
      <c r="AM59" s="153"/>
      <c r="AN59" s="132"/>
      <c r="AO59" s="52"/>
      <c r="AP59" s="52"/>
      <c r="AQ59" s="52"/>
      <c r="AR59" s="166"/>
      <c r="AS59" s="131"/>
      <c r="AT59" s="53"/>
      <c r="AU59" s="50"/>
      <c r="AV59" s="50"/>
      <c r="AW59" s="50"/>
      <c r="AX59" s="54"/>
    </row>
    <row r="60" spans="1:50" s="55" customFormat="1" ht="25.05" customHeight="1">
      <c r="A60" s="184">
        <v>42</v>
      </c>
      <c r="B60" s="194" t="s">
        <v>53</v>
      </c>
      <c r="C60" s="157">
        <f>COUNTIF(I60:AX60,"E")</f>
        <v>0</v>
      </c>
      <c r="D60" s="129">
        <f>SUM(E60:H60)</f>
        <v>45</v>
      </c>
      <c r="E60" s="130">
        <f t="shared" si="67"/>
        <v>15</v>
      </c>
      <c r="F60" s="130">
        <f t="shared" si="67"/>
        <v>0</v>
      </c>
      <c r="G60" s="130">
        <f t="shared" si="67"/>
        <v>15</v>
      </c>
      <c r="H60" s="161">
        <f t="shared" si="67"/>
        <v>15</v>
      </c>
      <c r="I60" s="47"/>
      <c r="J60" s="48"/>
      <c r="K60" s="49"/>
      <c r="L60" s="50"/>
      <c r="M60" s="50"/>
      <c r="N60" s="164"/>
      <c r="O60" s="153"/>
      <c r="P60" s="132"/>
      <c r="Q60" s="51"/>
      <c r="R60" s="52"/>
      <c r="S60" s="52"/>
      <c r="T60" s="166"/>
      <c r="U60" s="131"/>
      <c r="V60" s="48"/>
      <c r="W60" s="49"/>
      <c r="X60" s="50"/>
      <c r="Y60" s="50"/>
      <c r="Z60" s="164"/>
      <c r="AA60" s="153"/>
      <c r="AB60" s="132"/>
      <c r="AC60" s="52"/>
      <c r="AD60" s="52"/>
      <c r="AE60" s="52"/>
      <c r="AF60" s="166"/>
      <c r="AG60" s="131">
        <v>4</v>
      </c>
      <c r="AH60" s="48"/>
      <c r="AI60" s="49">
        <v>15</v>
      </c>
      <c r="AJ60" s="50"/>
      <c r="AK60" s="50">
        <v>15</v>
      </c>
      <c r="AL60" s="164">
        <v>15</v>
      </c>
      <c r="AM60" s="153"/>
      <c r="AN60" s="132"/>
      <c r="AO60" s="52"/>
      <c r="AP60" s="52"/>
      <c r="AQ60" s="52"/>
      <c r="AR60" s="166"/>
      <c r="AS60" s="131"/>
      <c r="AT60" s="53"/>
      <c r="AU60" s="50"/>
      <c r="AV60" s="50"/>
      <c r="AW60" s="50"/>
      <c r="AX60" s="54"/>
    </row>
    <row r="61" spans="1:50" s="55" customFormat="1" ht="25.05" customHeight="1">
      <c r="A61" s="184">
        <v>43</v>
      </c>
      <c r="B61" s="194" t="s">
        <v>92</v>
      </c>
      <c r="C61" s="157">
        <f t="shared" si="46"/>
        <v>1</v>
      </c>
      <c r="D61" s="129">
        <f t="shared" si="50"/>
        <v>30</v>
      </c>
      <c r="E61" s="130">
        <f t="shared" si="51"/>
        <v>15</v>
      </c>
      <c r="F61" s="130">
        <f t="shared" si="52"/>
        <v>0</v>
      </c>
      <c r="G61" s="130">
        <f t="shared" si="53"/>
        <v>15</v>
      </c>
      <c r="H61" s="161">
        <f t="shared" si="54"/>
        <v>0</v>
      </c>
      <c r="I61" s="47"/>
      <c r="J61" s="48"/>
      <c r="K61" s="49"/>
      <c r="L61" s="50"/>
      <c r="M61" s="50"/>
      <c r="N61" s="164"/>
      <c r="O61" s="153"/>
      <c r="P61" s="132"/>
      <c r="Q61" s="51"/>
      <c r="R61" s="52"/>
      <c r="S61" s="52"/>
      <c r="T61" s="166"/>
      <c r="U61" s="131"/>
      <c r="V61" s="48"/>
      <c r="W61" s="49"/>
      <c r="X61" s="50"/>
      <c r="Y61" s="50"/>
      <c r="Z61" s="164"/>
      <c r="AA61" s="153"/>
      <c r="AB61" s="132"/>
      <c r="AC61" s="52"/>
      <c r="AD61" s="52"/>
      <c r="AE61" s="52"/>
      <c r="AF61" s="166"/>
      <c r="AG61" s="131">
        <v>3</v>
      </c>
      <c r="AH61" s="48" t="s">
        <v>4</v>
      </c>
      <c r="AI61" s="49">
        <v>15</v>
      </c>
      <c r="AJ61" s="50"/>
      <c r="AK61" s="50">
        <v>15</v>
      </c>
      <c r="AL61" s="164"/>
      <c r="AM61" s="153"/>
      <c r="AN61" s="132"/>
      <c r="AO61" s="52"/>
      <c r="AP61" s="52"/>
      <c r="AQ61" s="52"/>
      <c r="AR61" s="166"/>
      <c r="AS61" s="131"/>
      <c r="AT61" s="53"/>
      <c r="AU61" s="50"/>
      <c r="AV61" s="50"/>
      <c r="AW61" s="50"/>
      <c r="AX61" s="54"/>
    </row>
    <row r="62" spans="1:50" s="55" customFormat="1" ht="25.05" customHeight="1">
      <c r="A62" s="184">
        <v>44</v>
      </c>
      <c r="B62" s="179" t="s">
        <v>62</v>
      </c>
      <c r="C62" s="157">
        <f>COUNTIF(I62:AX62,"E")</f>
        <v>1</v>
      </c>
      <c r="D62" s="129">
        <f>SUM(E62:H62)</f>
        <v>30</v>
      </c>
      <c r="E62" s="130">
        <f t="shared" ref="E62:H63" si="68">SUM(K62,Q62,W62,AC62,AI62,AO62,AU62)</f>
        <v>15</v>
      </c>
      <c r="F62" s="130">
        <f t="shared" si="68"/>
        <v>15</v>
      </c>
      <c r="G62" s="130">
        <f t="shared" si="68"/>
        <v>0</v>
      </c>
      <c r="H62" s="161">
        <f t="shared" si="68"/>
        <v>0</v>
      </c>
      <c r="I62" s="47"/>
      <c r="J62" s="48"/>
      <c r="K62" s="49"/>
      <c r="L62" s="50"/>
      <c r="M62" s="50"/>
      <c r="N62" s="164"/>
      <c r="O62" s="153"/>
      <c r="P62" s="132"/>
      <c r="Q62" s="51"/>
      <c r="R62" s="52"/>
      <c r="S62" s="52"/>
      <c r="T62" s="166"/>
      <c r="U62" s="131"/>
      <c r="V62" s="48"/>
      <c r="W62" s="49"/>
      <c r="X62" s="50"/>
      <c r="Y62" s="50"/>
      <c r="Z62" s="164"/>
      <c r="AA62" s="153"/>
      <c r="AB62" s="132"/>
      <c r="AC62" s="52"/>
      <c r="AD62" s="52"/>
      <c r="AE62" s="52"/>
      <c r="AF62" s="166"/>
      <c r="AG62" s="131">
        <v>2</v>
      </c>
      <c r="AH62" s="48" t="s">
        <v>4</v>
      </c>
      <c r="AI62" s="49">
        <v>15</v>
      </c>
      <c r="AJ62" s="50">
        <v>15</v>
      </c>
      <c r="AK62" s="50"/>
      <c r="AL62" s="164"/>
      <c r="AM62" s="153"/>
      <c r="AN62" s="132"/>
      <c r="AO62" s="52"/>
      <c r="AP62" s="52"/>
      <c r="AQ62" s="52"/>
      <c r="AR62" s="166"/>
      <c r="AS62" s="131"/>
      <c r="AT62" s="53"/>
      <c r="AU62" s="50"/>
      <c r="AV62" s="50"/>
      <c r="AW62" s="50"/>
      <c r="AX62" s="54"/>
    </row>
    <row r="63" spans="1:50" s="55" customFormat="1" ht="25.05" customHeight="1">
      <c r="A63" s="184">
        <v>45</v>
      </c>
      <c r="B63" s="179" t="s">
        <v>103</v>
      </c>
      <c r="C63" s="157">
        <f>COUNTIF(I63:AX63,"E")</f>
        <v>0</v>
      </c>
      <c r="D63" s="129">
        <f>SUM(E63:H63)</f>
        <v>30</v>
      </c>
      <c r="E63" s="130">
        <f t="shared" si="68"/>
        <v>15</v>
      </c>
      <c r="F63" s="130">
        <f t="shared" si="68"/>
        <v>15</v>
      </c>
      <c r="G63" s="130">
        <f t="shared" si="68"/>
        <v>0</v>
      </c>
      <c r="H63" s="161">
        <f t="shared" si="68"/>
        <v>0</v>
      </c>
      <c r="I63" s="47"/>
      <c r="J63" s="48"/>
      <c r="K63" s="49"/>
      <c r="L63" s="50"/>
      <c r="M63" s="50"/>
      <c r="N63" s="164"/>
      <c r="O63" s="153"/>
      <c r="P63" s="132"/>
      <c r="Q63" s="51"/>
      <c r="R63" s="52"/>
      <c r="S63" s="52"/>
      <c r="T63" s="166"/>
      <c r="U63" s="131"/>
      <c r="V63" s="48"/>
      <c r="W63" s="49"/>
      <c r="X63" s="50"/>
      <c r="Y63" s="50"/>
      <c r="Z63" s="164"/>
      <c r="AA63" s="153"/>
      <c r="AB63" s="132"/>
      <c r="AC63" s="52"/>
      <c r="AD63" s="52"/>
      <c r="AE63" s="52"/>
      <c r="AF63" s="166"/>
      <c r="AG63" s="131">
        <v>2</v>
      </c>
      <c r="AH63" s="48"/>
      <c r="AI63" s="49">
        <v>15</v>
      </c>
      <c r="AJ63" s="50">
        <v>15</v>
      </c>
      <c r="AK63" s="50"/>
      <c r="AL63" s="164"/>
      <c r="AM63" s="153"/>
      <c r="AN63" s="132"/>
      <c r="AO63" s="52"/>
      <c r="AP63" s="52"/>
      <c r="AQ63" s="52"/>
      <c r="AR63" s="166"/>
      <c r="AS63" s="131"/>
      <c r="AT63" s="53"/>
      <c r="AU63" s="50"/>
      <c r="AV63" s="50"/>
      <c r="AW63" s="50"/>
      <c r="AX63" s="54"/>
    </row>
    <row r="64" spans="1:50" s="55" customFormat="1" ht="25.05" customHeight="1">
      <c r="A64" s="184">
        <v>46</v>
      </c>
      <c r="B64" s="179" t="s">
        <v>49</v>
      </c>
      <c r="C64" s="157">
        <f t="shared" si="46"/>
        <v>0</v>
      </c>
      <c r="D64" s="129">
        <f t="shared" si="50"/>
        <v>30</v>
      </c>
      <c r="E64" s="130">
        <f t="shared" si="51"/>
        <v>15</v>
      </c>
      <c r="F64" s="130">
        <f t="shared" si="52"/>
        <v>0</v>
      </c>
      <c r="G64" s="130">
        <f t="shared" si="53"/>
        <v>15</v>
      </c>
      <c r="H64" s="161">
        <f t="shared" si="54"/>
        <v>0</v>
      </c>
      <c r="I64" s="47"/>
      <c r="J64" s="48"/>
      <c r="K64" s="49"/>
      <c r="L64" s="50"/>
      <c r="M64" s="50"/>
      <c r="N64" s="164"/>
      <c r="O64" s="153"/>
      <c r="P64" s="132"/>
      <c r="Q64" s="51"/>
      <c r="R64" s="52"/>
      <c r="S64" s="52"/>
      <c r="T64" s="166"/>
      <c r="U64" s="131"/>
      <c r="V64" s="48"/>
      <c r="W64" s="49"/>
      <c r="X64" s="50"/>
      <c r="Y64" s="50"/>
      <c r="Z64" s="164"/>
      <c r="AA64" s="153"/>
      <c r="AB64" s="132"/>
      <c r="AC64" s="52"/>
      <c r="AD64" s="52"/>
      <c r="AE64" s="52"/>
      <c r="AF64" s="166"/>
      <c r="AG64" s="131">
        <v>2</v>
      </c>
      <c r="AH64" s="48"/>
      <c r="AI64" s="49">
        <v>15</v>
      </c>
      <c r="AJ64" s="50"/>
      <c r="AK64" s="50">
        <v>15</v>
      </c>
      <c r="AL64" s="164"/>
      <c r="AM64" s="153"/>
      <c r="AN64" s="132"/>
      <c r="AO64" s="52"/>
      <c r="AP64" s="52"/>
      <c r="AQ64" s="52"/>
      <c r="AR64" s="166"/>
      <c r="AS64" s="131"/>
      <c r="AT64" s="53"/>
      <c r="AU64" s="50"/>
      <c r="AV64" s="50"/>
      <c r="AW64" s="50"/>
      <c r="AX64" s="54"/>
    </row>
    <row r="65" spans="1:50" s="55" customFormat="1" ht="25.05" customHeight="1">
      <c r="A65" s="184">
        <v>47</v>
      </c>
      <c r="B65" s="179" t="s">
        <v>51</v>
      </c>
      <c r="C65" s="157">
        <f t="shared" ref="C65:C72" si="69">COUNTIF(I65:AX65,"E")</f>
        <v>0</v>
      </c>
      <c r="D65" s="129">
        <f t="shared" ref="D65:D72" si="70">SUM(E65:H65)</f>
        <v>30</v>
      </c>
      <c r="E65" s="130">
        <f t="shared" ref="E65:H71" si="71">SUM(K65,Q65,W65,AC65,AI65,AO65,AU65)</f>
        <v>15</v>
      </c>
      <c r="F65" s="130">
        <f t="shared" si="71"/>
        <v>0</v>
      </c>
      <c r="G65" s="130">
        <f t="shared" si="71"/>
        <v>15</v>
      </c>
      <c r="H65" s="161">
        <f t="shared" si="71"/>
        <v>0</v>
      </c>
      <c r="I65" s="47"/>
      <c r="J65" s="48"/>
      <c r="K65" s="49"/>
      <c r="L65" s="50"/>
      <c r="M65" s="50"/>
      <c r="N65" s="164"/>
      <c r="O65" s="153"/>
      <c r="P65" s="132"/>
      <c r="Q65" s="51"/>
      <c r="R65" s="52"/>
      <c r="S65" s="52"/>
      <c r="T65" s="166"/>
      <c r="U65" s="131"/>
      <c r="V65" s="48"/>
      <c r="W65" s="49"/>
      <c r="X65" s="50"/>
      <c r="Y65" s="50"/>
      <c r="Z65" s="164"/>
      <c r="AA65" s="153"/>
      <c r="AB65" s="132"/>
      <c r="AC65" s="52"/>
      <c r="AD65" s="52"/>
      <c r="AE65" s="52"/>
      <c r="AF65" s="166"/>
      <c r="AG65" s="131">
        <v>2</v>
      </c>
      <c r="AH65" s="48"/>
      <c r="AI65" s="49">
        <v>15</v>
      </c>
      <c r="AJ65" s="50"/>
      <c r="AK65" s="50">
        <v>15</v>
      </c>
      <c r="AL65" s="164"/>
      <c r="AM65" s="153"/>
      <c r="AN65" s="132"/>
      <c r="AO65" s="52"/>
      <c r="AP65" s="52"/>
      <c r="AQ65" s="52"/>
      <c r="AR65" s="166"/>
      <c r="AS65" s="131"/>
      <c r="AT65" s="53"/>
      <c r="AU65" s="50"/>
      <c r="AV65" s="50"/>
      <c r="AW65" s="50"/>
      <c r="AX65" s="54"/>
    </row>
    <row r="66" spans="1:50" s="55" customFormat="1" ht="25.05" customHeight="1">
      <c r="A66" s="184">
        <v>48</v>
      </c>
      <c r="B66" s="179" t="s">
        <v>102</v>
      </c>
      <c r="C66" s="157">
        <f t="shared" si="69"/>
        <v>0</v>
      </c>
      <c r="D66" s="129">
        <f t="shared" si="70"/>
        <v>30</v>
      </c>
      <c r="E66" s="130">
        <f t="shared" si="71"/>
        <v>15</v>
      </c>
      <c r="F66" s="130">
        <f t="shared" si="71"/>
        <v>0</v>
      </c>
      <c r="G66" s="130">
        <f t="shared" si="71"/>
        <v>0</v>
      </c>
      <c r="H66" s="161">
        <f t="shared" si="71"/>
        <v>15</v>
      </c>
      <c r="I66" s="47"/>
      <c r="J66" s="48"/>
      <c r="K66" s="49"/>
      <c r="L66" s="50"/>
      <c r="M66" s="50"/>
      <c r="N66" s="164"/>
      <c r="O66" s="153"/>
      <c r="P66" s="132"/>
      <c r="Q66" s="51"/>
      <c r="R66" s="52"/>
      <c r="S66" s="52"/>
      <c r="T66" s="166"/>
      <c r="U66" s="131"/>
      <c r="V66" s="48"/>
      <c r="W66" s="49"/>
      <c r="X66" s="50"/>
      <c r="Y66" s="50"/>
      <c r="Z66" s="164"/>
      <c r="AA66" s="153"/>
      <c r="AB66" s="132"/>
      <c r="AC66" s="52"/>
      <c r="AD66" s="52"/>
      <c r="AE66" s="52"/>
      <c r="AF66" s="166"/>
      <c r="AG66" s="131">
        <v>2</v>
      </c>
      <c r="AH66" s="48"/>
      <c r="AI66" s="49">
        <v>15</v>
      </c>
      <c r="AJ66" s="50"/>
      <c r="AK66" s="50"/>
      <c r="AL66" s="164">
        <v>15</v>
      </c>
      <c r="AM66" s="153"/>
      <c r="AN66" s="132"/>
      <c r="AO66" s="52"/>
      <c r="AP66" s="52"/>
      <c r="AQ66" s="52"/>
      <c r="AR66" s="166"/>
      <c r="AS66" s="131"/>
      <c r="AT66" s="53"/>
      <c r="AU66" s="50"/>
      <c r="AV66" s="50"/>
      <c r="AW66" s="50"/>
      <c r="AX66" s="54"/>
    </row>
    <row r="67" spans="1:50" s="55" customFormat="1" ht="25.05" customHeight="1">
      <c r="A67" s="184">
        <v>49</v>
      </c>
      <c r="B67" s="179" t="s">
        <v>61</v>
      </c>
      <c r="C67" s="157">
        <f t="shared" si="69"/>
        <v>0</v>
      </c>
      <c r="D67" s="129">
        <f t="shared" si="70"/>
        <v>30</v>
      </c>
      <c r="E67" s="130">
        <f t="shared" si="71"/>
        <v>15</v>
      </c>
      <c r="F67" s="130">
        <f t="shared" si="71"/>
        <v>0</v>
      </c>
      <c r="G67" s="130">
        <f t="shared" si="71"/>
        <v>0</v>
      </c>
      <c r="H67" s="161">
        <f t="shared" si="71"/>
        <v>15</v>
      </c>
      <c r="I67" s="47"/>
      <c r="J67" s="48"/>
      <c r="K67" s="49"/>
      <c r="L67" s="50"/>
      <c r="M67" s="50"/>
      <c r="N67" s="164"/>
      <c r="O67" s="153"/>
      <c r="P67" s="132"/>
      <c r="Q67" s="51"/>
      <c r="R67" s="52"/>
      <c r="S67" s="52"/>
      <c r="T67" s="166"/>
      <c r="U67" s="131"/>
      <c r="V67" s="48"/>
      <c r="W67" s="49"/>
      <c r="X67" s="50"/>
      <c r="Y67" s="50"/>
      <c r="Z67" s="164"/>
      <c r="AA67" s="153"/>
      <c r="AB67" s="132"/>
      <c r="AC67" s="52"/>
      <c r="AD67" s="52"/>
      <c r="AE67" s="52"/>
      <c r="AF67" s="166"/>
      <c r="AG67" s="131">
        <v>2</v>
      </c>
      <c r="AH67" s="48"/>
      <c r="AI67" s="49">
        <v>15</v>
      </c>
      <c r="AJ67" s="50"/>
      <c r="AK67" s="50"/>
      <c r="AL67" s="164">
        <v>15</v>
      </c>
      <c r="AM67" s="153"/>
      <c r="AN67" s="132"/>
      <c r="AO67" s="52"/>
      <c r="AP67" s="52"/>
      <c r="AQ67" s="52"/>
      <c r="AR67" s="166"/>
      <c r="AS67" s="131"/>
      <c r="AT67" s="53"/>
      <c r="AU67" s="50"/>
      <c r="AV67" s="50"/>
      <c r="AW67" s="50"/>
      <c r="AX67" s="54"/>
    </row>
    <row r="68" spans="1:50" s="55" customFormat="1" ht="25.05" customHeight="1">
      <c r="A68" s="184">
        <v>50</v>
      </c>
      <c r="B68" s="179" t="s">
        <v>64</v>
      </c>
      <c r="C68" s="157">
        <f t="shared" si="69"/>
        <v>0</v>
      </c>
      <c r="D68" s="129">
        <f t="shared" si="70"/>
        <v>30</v>
      </c>
      <c r="E68" s="130">
        <f t="shared" si="71"/>
        <v>15</v>
      </c>
      <c r="F68" s="130">
        <f t="shared" si="71"/>
        <v>0</v>
      </c>
      <c r="G68" s="130">
        <f t="shared" si="71"/>
        <v>0</v>
      </c>
      <c r="H68" s="161">
        <f t="shared" si="71"/>
        <v>15</v>
      </c>
      <c r="I68" s="47"/>
      <c r="J68" s="48"/>
      <c r="K68" s="49"/>
      <c r="L68" s="50"/>
      <c r="M68" s="50"/>
      <c r="N68" s="164"/>
      <c r="O68" s="153"/>
      <c r="P68" s="132"/>
      <c r="Q68" s="51"/>
      <c r="R68" s="52"/>
      <c r="S68" s="52"/>
      <c r="T68" s="166"/>
      <c r="U68" s="131"/>
      <c r="V68" s="48"/>
      <c r="W68" s="49"/>
      <c r="X68" s="50"/>
      <c r="Y68" s="50"/>
      <c r="Z68" s="164"/>
      <c r="AA68" s="153"/>
      <c r="AB68" s="132"/>
      <c r="AC68" s="52"/>
      <c r="AD68" s="52"/>
      <c r="AE68" s="52"/>
      <c r="AF68" s="166"/>
      <c r="AG68" s="131">
        <v>2</v>
      </c>
      <c r="AH68" s="48"/>
      <c r="AI68" s="49">
        <v>15</v>
      </c>
      <c r="AJ68" s="50"/>
      <c r="AK68" s="50"/>
      <c r="AL68" s="164">
        <v>15</v>
      </c>
      <c r="AM68" s="153"/>
      <c r="AN68" s="132"/>
      <c r="AO68" s="52"/>
      <c r="AP68" s="52"/>
      <c r="AQ68" s="52"/>
      <c r="AR68" s="166"/>
      <c r="AS68" s="131"/>
      <c r="AT68" s="53"/>
      <c r="AU68" s="50"/>
      <c r="AV68" s="50"/>
      <c r="AW68" s="50"/>
      <c r="AX68" s="54"/>
    </row>
    <row r="69" spans="1:50" s="55" customFormat="1" ht="25.05" customHeight="1">
      <c r="A69" s="184">
        <v>51</v>
      </c>
      <c r="B69" s="180" t="s">
        <v>65</v>
      </c>
      <c r="C69" s="157">
        <f t="shared" si="69"/>
        <v>0</v>
      </c>
      <c r="D69" s="129">
        <f t="shared" si="70"/>
        <v>0</v>
      </c>
      <c r="E69" s="130">
        <f t="shared" si="71"/>
        <v>0</v>
      </c>
      <c r="F69" s="130">
        <f t="shared" si="71"/>
        <v>0</v>
      </c>
      <c r="G69" s="130">
        <f t="shared" si="71"/>
        <v>0</v>
      </c>
      <c r="H69" s="161">
        <f t="shared" si="71"/>
        <v>0</v>
      </c>
      <c r="I69" s="47"/>
      <c r="J69" s="48"/>
      <c r="K69" s="49"/>
      <c r="L69" s="50"/>
      <c r="M69" s="50"/>
      <c r="N69" s="164"/>
      <c r="O69" s="153"/>
      <c r="P69" s="132"/>
      <c r="Q69" s="51"/>
      <c r="R69" s="52"/>
      <c r="S69" s="52"/>
      <c r="T69" s="166"/>
      <c r="U69" s="131"/>
      <c r="V69" s="48"/>
      <c r="W69" s="49"/>
      <c r="X69" s="50"/>
      <c r="Y69" s="50"/>
      <c r="Z69" s="164"/>
      <c r="AA69" s="153"/>
      <c r="AB69" s="132"/>
      <c r="AC69" s="52"/>
      <c r="AD69" s="52"/>
      <c r="AE69" s="52"/>
      <c r="AF69" s="166"/>
      <c r="AG69" s="131"/>
      <c r="AH69" s="48"/>
      <c r="AI69" s="49"/>
      <c r="AJ69" s="50"/>
      <c r="AK69" s="50"/>
      <c r="AL69" s="164"/>
      <c r="AM69" s="153">
        <v>4</v>
      </c>
      <c r="AN69" s="132" t="s">
        <v>104</v>
      </c>
      <c r="AO69" s="52"/>
      <c r="AP69" s="52"/>
      <c r="AQ69" s="52"/>
      <c r="AR69" s="166"/>
      <c r="AS69" s="131"/>
      <c r="AT69" s="53"/>
      <c r="AU69" s="50"/>
      <c r="AV69" s="50"/>
      <c r="AW69" s="50"/>
      <c r="AX69" s="54"/>
    </row>
    <row r="70" spans="1:50" s="55" customFormat="1" ht="25.05" customHeight="1">
      <c r="A70" s="184">
        <v>52</v>
      </c>
      <c r="B70" s="180" t="s">
        <v>33</v>
      </c>
      <c r="C70" s="157">
        <f t="shared" si="69"/>
        <v>0</v>
      </c>
      <c r="D70" s="129">
        <f t="shared" si="70"/>
        <v>45</v>
      </c>
      <c r="E70" s="130">
        <f t="shared" si="71"/>
        <v>0</v>
      </c>
      <c r="F70" s="130">
        <f t="shared" si="71"/>
        <v>0</v>
      </c>
      <c r="G70" s="130">
        <f t="shared" si="71"/>
        <v>0</v>
      </c>
      <c r="H70" s="161">
        <f t="shared" si="71"/>
        <v>45</v>
      </c>
      <c r="I70" s="47"/>
      <c r="J70" s="48"/>
      <c r="K70" s="49"/>
      <c r="L70" s="50"/>
      <c r="M70" s="50"/>
      <c r="N70" s="164"/>
      <c r="O70" s="153"/>
      <c r="P70" s="132"/>
      <c r="Q70" s="51"/>
      <c r="R70" s="52"/>
      <c r="S70" s="52"/>
      <c r="T70" s="166"/>
      <c r="U70" s="131"/>
      <c r="V70" s="48"/>
      <c r="W70" s="49"/>
      <c r="X70" s="50"/>
      <c r="Y70" s="50"/>
      <c r="Z70" s="164"/>
      <c r="AA70" s="153"/>
      <c r="AB70" s="132"/>
      <c r="AC70" s="52"/>
      <c r="AD70" s="52"/>
      <c r="AE70" s="52"/>
      <c r="AF70" s="166"/>
      <c r="AG70" s="131"/>
      <c r="AH70" s="48"/>
      <c r="AI70" s="49"/>
      <c r="AJ70" s="50"/>
      <c r="AK70" s="50"/>
      <c r="AL70" s="164"/>
      <c r="AM70" s="153">
        <v>4</v>
      </c>
      <c r="AN70" s="132"/>
      <c r="AO70" s="52"/>
      <c r="AP70" s="52"/>
      <c r="AQ70" s="52"/>
      <c r="AR70" s="166">
        <v>45</v>
      </c>
      <c r="AS70" s="131"/>
      <c r="AT70" s="53"/>
      <c r="AU70" s="50"/>
      <c r="AV70" s="50"/>
      <c r="AW70" s="50"/>
      <c r="AX70" s="54"/>
    </row>
    <row r="71" spans="1:50" s="55" customFormat="1" ht="25.05" customHeight="1">
      <c r="A71" s="184">
        <v>53</v>
      </c>
      <c r="B71" s="180" t="s">
        <v>81</v>
      </c>
      <c r="C71" s="157">
        <f t="shared" si="69"/>
        <v>1</v>
      </c>
      <c r="D71" s="129">
        <f t="shared" si="70"/>
        <v>30</v>
      </c>
      <c r="E71" s="130">
        <f t="shared" si="71"/>
        <v>15</v>
      </c>
      <c r="F71" s="130">
        <f t="shared" si="71"/>
        <v>0</v>
      </c>
      <c r="G71" s="130">
        <f t="shared" si="71"/>
        <v>15</v>
      </c>
      <c r="H71" s="161">
        <f t="shared" si="71"/>
        <v>0</v>
      </c>
      <c r="I71" s="47"/>
      <c r="J71" s="48"/>
      <c r="K71" s="49"/>
      <c r="L71" s="50"/>
      <c r="M71" s="50"/>
      <c r="N71" s="164"/>
      <c r="O71" s="153"/>
      <c r="P71" s="132"/>
      <c r="Q71" s="51"/>
      <c r="R71" s="52"/>
      <c r="S71" s="52"/>
      <c r="T71" s="166"/>
      <c r="U71" s="131"/>
      <c r="V71" s="48"/>
      <c r="W71" s="49"/>
      <c r="X71" s="50"/>
      <c r="Y71" s="50"/>
      <c r="Z71" s="164"/>
      <c r="AA71" s="153"/>
      <c r="AB71" s="132"/>
      <c r="AC71" s="52"/>
      <c r="AD71" s="52"/>
      <c r="AE71" s="52"/>
      <c r="AF71" s="166"/>
      <c r="AG71" s="131"/>
      <c r="AH71" s="48"/>
      <c r="AI71" s="49"/>
      <c r="AJ71" s="50"/>
      <c r="AK71" s="50"/>
      <c r="AL71" s="164"/>
      <c r="AM71" s="153">
        <v>3</v>
      </c>
      <c r="AN71" s="132" t="s">
        <v>4</v>
      </c>
      <c r="AO71" s="52">
        <v>15</v>
      </c>
      <c r="AP71" s="52"/>
      <c r="AQ71" s="52">
        <v>15</v>
      </c>
      <c r="AR71" s="166"/>
      <c r="AS71" s="131"/>
      <c r="AT71" s="53"/>
      <c r="AU71" s="50"/>
      <c r="AV71" s="50"/>
      <c r="AW71" s="50"/>
      <c r="AX71" s="54"/>
    </row>
    <row r="72" spans="1:50" s="55" customFormat="1" ht="25.05" customHeight="1">
      <c r="A72" s="184">
        <v>54</v>
      </c>
      <c r="B72" s="180" t="s">
        <v>27</v>
      </c>
      <c r="C72" s="157">
        <f t="shared" si="69"/>
        <v>0</v>
      </c>
      <c r="D72" s="129">
        <f t="shared" si="70"/>
        <v>45</v>
      </c>
      <c r="E72" s="130">
        <f t="shared" ref="E72:H72" si="72">SUM(K72,Q72,W72,AC72,AI72,AO72,AU72)</f>
        <v>0</v>
      </c>
      <c r="F72" s="130">
        <f t="shared" si="72"/>
        <v>0</v>
      </c>
      <c r="G72" s="130">
        <f t="shared" si="72"/>
        <v>0</v>
      </c>
      <c r="H72" s="161">
        <f t="shared" si="72"/>
        <v>45</v>
      </c>
      <c r="I72" s="47"/>
      <c r="J72" s="48"/>
      <c r="K72" s="49"/>
      <c r="L72" s="50"/>
      <c r="M72" s="50"/>
      <c r="N72" s="164"/>
      <c r="O72" s="153"/>
      <c r="P72" s="132"/>
      <c r="Q72" s="51"/>
      <c r="R72" s="52"/>
      <c r="S72" s="52"/>
      <c r="T72" s="166"/>
      <c r="U72" s="131"/>
      <c r="V72" s="48"/>
      <c r="W72" s="49"/>
      <c r="X72" s="50"/>
      <c r="Y72" s="50"/>
      <c r="Z72" s="164"/>
      <c r="AA72" s="153"/>
      <c r="AB72" s="132"/>
      <c r="AC72" s="52"/>
      <c r="AD72" s="52"/>
      <c r="AE72" s="52"/>
      <c r="AF72" s="166"/>
      <c r="AG72" s="131"/>
      <c r="AH72" s="48"/>
      <c r="AI72" s="49"/>
      <c r="AJ72" s="50"/>
      <c r="AK72" s="50"/>
      <c r="AL72" s="164"/>
      <c r="AM72" s="153">
        <v>3</v>
      </c>
      <c r="AN72" s="132"/>
      <c r="AO72" s="52"/>
      <c r="AP72" s="52"/>
      <c r="AQ72" s="52"/>
      <c r="AR72" s="166">
        <v>15</v>
      </c>
      <c r="AS72" s="131">
        <v>3</v>
      </c>
      <c r="AT72" s="53"/>
      <c r="AU72" s="50"/>
      <c r="AV72" s="50"/>
      <c r="AW72" s="50"/>
      <c r="AX72" s="54">
        <v>30</v>
      </c>
    </row>
    <row r="73" spans="1:50" s="55" customFormat="1" ht="25.05" customHeight="1">
      <c r="A73" s="184">
        <v>55</v>
      </c>
      <c r="B73" s="179" t="s">
        <v>50</v>
      </c>
      <c r="C73" s="157">
        <f t="shared" si="46"/>
        <v>1</v>
      </c>
      <c r="D73" s="129">
        <f t="shared" si="50"/>
        <v>30</v>
      </c>
      <c r="E73" s="130">
        <f t="shared" si="51"/>
        <v>15</v>
      </c>
      <c r="F73" s="130">
        <f t="shared" si="52"/>
        <v>0</v>
      </c>
      <c r="G73" s="130">
        <f t="shared" si="53"/>
        <v>15</v>
      </c>
      <c r="H73" s="161">
        <f t="shared" si="54"/>
        <v>0</v>
      </c>
      <c r="I73" s="47"/>
      <c r="J73" s="48"/>
      <c r="K73" s="49"/>
      <c r="L73" s="50"/>
      <c r="M73" s="50"/>
      <c r="N73" s="164"/>
      <c r="O73" s="153"/>
      <c r="P73" s="132"/>
      <c r="Q73" s="51"/>
      <c r="R73" s="52"/>
      <c r="S73" s="52"/>
      <c r="T73" s="166"/>
      <c r="U73" s="131"/>
      <c r="V73" s="48"/>
      <c r="W73" s="49"/>
      <c r="X73" s="50"/>
      <c r="Y73" s="50"/>
      <c r="Z73" s="164"/>
      <c r="AA73" s="153"/>
      <c r="AB73" s="132"/>
      <c r="AC73" s="52"/>
      <c r="AD73" s="52"/>
      <c r="AE73" s="52"/>
      <c r="AF73" s="166"/>
      <c r="AG73" s="131"/>
      <c r="AH73" s="48"/>
      <c r="AI73" s="49"/>
      <c r="AJ73" s="50"/>
      <c r="AK73" s="50"/>
      <c r="AL73" s="164"/>
      <c r="AM73" s="153">
        <v>2</v>
      </c>
      <c r="AN73" s="132" t="s">
        <v>4</v>
      </c>
      <c r="AO73" s="52">
        <v>15</v>
      </c>
      <c r="AP73" s="52"/>
      <c r="AQ73" s="52">
        <v>15</v>
      </c>
      <c r="AR73" s="166"/>
      <c r="AS73" s="131"/>
      <c r="AT73" s="53"/>
      <c r="AU73" s="50"/>
      <c r="AV73" s="50"/>
      <c r="AW73" s="50"/>
      <c r="AX73" s="54"/>
    </row>
    <row r="74" spans="1:50" s="55" customFormat="1" ht="25.05" customHeight="1">
      <c r="A74" s="184">
        <v>56</v>
      </c>
      <c r="B74" s="179" t="s">
        <v>54</v>
      </c>
      <c r="C74" s="157">
        <f t="shared" ref="C74:C79" si="73">COUNTIF(I74:AX74,"E")</f>
        <v>0</v>
      </c>
      <c r="D74" s="129">
        <f>SUM(E74:H74)</f>
        <v>45</v>
      </c>
      <c r="E74" s="130">
        <f t="shared" ref="E74:H75" si="74">SUM(K74,Q74,W74,AC74,AI74,AO74,AU74)</f>
        <v>15</v>
      </c>
      <c r="F74" s="130">
        <f t="shared" si="74"/>
        <v>0</v>
      </c>
      <c r="G74" s="130">
        <f t="shared" si="74"/>
        <v>15</v>
      </c>
      <c r="H74" s="161">
        <f t="shared" si="74"/>
        <v>15</v>
      </c>
      <c r="I74" s="47"/>
      <c r="J74" s="48"/>
      <c r="K74" s="49"/>
      <c r="L74" s="50"/>
      <c r="M74" s="50"/>
      <c r="N74" s="164"/>
      <c r="O74" s="153"/>
      <c r="P74" s="132"/>
      <c r="Q74" s="51"/>
      <c r="R74" s="52"/>
      <c r="S74" s="52"/>
      <c r="T74" s="166"/>
      <c r="U74" s="131"/>
      <c r="V74" s="48"/>
      <c r="W74" s="49"/>
      <c r="X74" s="50"/>
      <c r="Y74" s="50"/>
      <c r="Z74" s="164"/>
      <c r="AA74" s="153"/>
      <c r="AB74" s="132"/>
      <c r="AC74" s="52"/>
      <c r="AD74" s="52"/>
      <c r="AE74" s="52"/>
      <c r="AF74" s="166"/>
      <c r="AG74" s="131"/>
      <c r="AH74" s="48"/>
      <c r="AI74" s="49"/>
      <c r="AJ74" s="50"/>
      <c r="AK74" s="50"/>
      <c r="AL74" s="164"/>
      <c r="AM74" s="153">
        <v>2</v>
      </c>
      <c r="AN74" s="132"/>
      <c r="AO74" s="52">
        <v>15</v>
      </c>
      <c r="AP74" s="52"/>
      <c r="AQ74" s="52">
        <v>15</v>
      </c>
      <c r="AR74" s="166">
        <v>15</v>
      </c>
      <c r="AS74" s="131"/>
      <c r="AT74" s="53"/>
      <c r="AU74" s="50"/>
      <c r="AV74" s="50"/>
      <c r="AW74" s="50"/>
      <c r="AX74" s="54"/>
    </row>
    <row r="75" spans="1:50" s="55" customFormat="1" ht="25.05" customHeight="1">
      <c r="A75" s="184">
        <v>57</v>
      </c>
      <c r="B75" s="181" t="s">
        <v>79</v>
      </c>
      <c r="C75" s="157">
        <f t="shared" si="73"/>
        <v>0</v>
      </c>
      <c r="D75" s="129">
        <f>SUM(E75:H75)</f>
        <v>2</v>
      </c>
      <c r="E75" s="130">
        <f t="shared" si="74"/>
        <v>0</v>
      </c>
      <c r="F75" s="130">
        <f t="shared" si="74"/>
        <v>2</v>
      </c>
      <c r="G75" s="130">
        <f t="shared" si="74"/>
        <v>0</v>
      </c>
      <c r="H75" s="161">
        <f t="shared" si="74"/>
        <v>0</v>
      </c>
      <c r="I75" s="47"/>
      <c r="J75" s="48"/>
      <c r="K75" s="49"/>
      <c r="L75" s="50"/>
      <c r="M75" s="50"/>
      <c r="N75" s="164"/>
      <c r="O75" s="153"/>
      <c r="P75" s="132"/>
      <c r="Q75" s="51"/>
      <c r="R75" s="52"/>
      <c r="S75" s="52"/>
      <c r="T75" s="166"/>
      <c r="U75" s="131"/>
      <c r="V75" s="48"/>
      <c r="W75" s="49"/>
      <c r="X75" s="50"/>
      <c r="Y75" s="50"/>
      <c r="Z75" s="164"/>
      <c r="AA75" s="153"/>
      <c r="AB75" s="132"/>
      <c r="AC75" s="52"/>
      <c r="AD75" s="52"/>
      <c r="AE75" s="52"/>
      <c r="AF75" s="166"/>
      <c r="AG75" s="131"/>
      <c r="AH75" s="48"/>
      <c r="AI75" s="49"/>
      <c r="AJ75" s="50"/>
      <c r="AK75" s="50"/>
      <c r="AL75" s="164"/>
      <c r="AM75" s="153" t="s">
        <v>80</v>
      </c>
      <c r="AN75" s="132" t="s">
        <v>104</v>
      </c>
      <c r="AO75" s="52"/>
      <c r="AP75" s="52">
        <v>2</v>
      </c>
      <c r="AQ75" s="52"/>
      <c r="AR75" s="166"/>
      <c r="AS75" s="131"/>
      <c r="AT75" s="53"/>
      <c r="AU75" s="50"/>
      <c r="AV75" s="50"/>
      <c r="AW75" s="50"/>
      <c r="AX75" s="54"/>
    </row>
    <row r="76" spans="1:50" s="55" customFormat="1" ht="25.05" customHeight="1">
      <c r="A76" s="184">
        <v>58</v>
      </c>
      <c r="B76" s="180" t="s">
        <v>101</v>
      </c>
      <c r="C76" s="157">
        <f t="shared" si="73"/>
        <v>0</v>
      </c>
      <c r="D76" s="129">
        <f t="shared" ref="D76" si="75">SUM(E76:H76)</f>
        <v>0</v>
      </c>
      <c r="E76" s="130">
        <f t="shared" ref="E76" si="76">SUM(K76,Q76,W76,AC76,AI76,AO76,AU76)</f>
        <v>0</v>
      </c>
      <c r="F76" s="130">
        <f t="shared" ref="F76" si="77">SUM(L76,R76,X76,AD76,AJ76,AP76,AV76)</f>
        <v>0</v>
      </c>
      <c r="G76" s="130">
        <f t="shared" ref="G76" si="78">SUM(M76,S76,Y76,AE76,AK76,AQ76,AW76)</f>
        <v>0</v>
      </c>
      <c r="H76" s="161">
        <f t="shared" ref="H76" si="79">SUM(N76,T76,Z76,AF76,AL76,AR76,AX76)</f>
        <v>0</v>
      </c>
      <c r="I76" s="47"/>
      <c r="J76" s="48"/>
      <c r="K76" s="49"/>
      <c r="L76" s="50"/>
      <c r="M76" s="50"/>
      <c r="N76" s="164"/>
      <c r="O76" s="153"/>
      <c r="P76" s="132"/>
      <c r="Q76" s="51"/>
      <c r="R76" s="52"/>
      <c r="S76" s="52"/>
      <c r="T76" s="166"/>
      <c r="U76" s="131"/>
      <c r="V76" s="48"/>
      <c r="W76" s="49"/>
      <c r="X76" s="50"/>
      <c r="Y76" s="50"/>
      <c r="Z76" s="164"/>
      <c r="AA76" s="153"/>
      <c r="AB76" s="132"/>
      <c r="AC76" s="52"/>
      <c r="AD76" s="52"/>
      <c r="AE76" s="52"/>
      <c r="AF76" s="166"/>
      <c r="AG76" s="131"/>
      <c r="AH76" s="48"/>
      <c r="AI76" s="49"/>
      <c r="AJ76" s="50"/>
      <c r="AK76" s="50"/>
      <c r="AL76" s="164"/>
      <c r="AM76" s="153"/>
      <c r="AN76" s="132"/>
      <c r="AO76" s="52"/>
      <c r="AP76" s="52"/>
      <c r="AQ76" s="52"/>
      <c r="AR76" s="166"/>
      <c r="AS76" s="131">
        <v>9</v>
      </c>
      <c r="AT76" s="53"/>
      <c r="AU76" s="50"/>
      <c r="AV76" s="50"/>
      <c r="AW76" s="50"/>
      <c r="AX76" s="54"/>
    </row>
    <row r="77" spans="1:50" s="55" customFormat="1" ht="25.05" customHeight="1">
      <c r="A77" s="184">
        <v>59</v>
      </c>
      <c r="B77" s="179" t="s">
        <v>46</v>
      </c>
      <c r="C77" s="157">
        <f t="shared" si="73"/>
        <v>0</v>
      </c>
      <c r="D77" s="129">
        <f>SUM(E77:H77)</f>
        <v>30</v>
      </c>
      <c r="E77" s="130">
        <f t="shared" ref="E77:H79" si="80">SUM(K77,Q77,W77,AC77,AI77,AO77,AU77)</f>
        <v>15</v>
      </c>
      <c r="F77" s="130">
        <f t="shared" si="80"/>
        <v>0</v>
      </c>
      <c r="G77" s="130">
        <f t="shared" si="80"/>
        <v>15</v>
      </c>
      <c r="H77" s="161">
        <f t="shared" si="80"/>
        <v>0</v>
      </c>
      <c r="I77" s="47"/>
      <c r="J77" s="48"/>
      <c r="K77" s="49"/>
      <c r="L77" s="50"/>
      <c r="M77" s="50"/>
      <c r="N77" s="164"/>
      <c r="O77" s="153"/>
      <c r="P77" s="132"/>
      <c r="Q77" s="51"/>
      <c r="R77" s="52"/>
      <c r="S77" s="52"/>
      <c r="T77" s="166"/>
      <c r="U77" s="131"/>
      <c r="V77" s="48"/>
      <c r="W77" s="49"/>
      <c r="X77" s="50"/>
      <c r="Y77" s="50"/>
      <c r="Z77" s="164"/>
      <c r="AA77" s="153"/>
      <c r="AB77" s="132"/>
      <c r="AC77" s="52"/>
      <c r="AD77" s="52"/>
      <c r="AE77" s="52"/>
      <c r="AF77" s="166"/>
      <c r="AG77" s="131"/>
      <c r="AH77" s="48"/>
      <c r="AI77" s="49"/>
      <c r="AJ77" s="50"/>
      <c r="AK77" s="50"/>
      <c r="AL77" s="164"/>
      <c r="AM77" s="153"/>
      <c r="AN77" s="132"/>
      <c r="AO77" s="52"/>
      <c r="AP77" s="52"/>
      <c r="AQ77" s="52"/>
      <c r="AR77" s="166"/>
      <c r="AS77" s="131">
        <v>3</v>
      </c>
      <c r="AT77" s="53"/>
      <c r="AU77" s="50">
        <v>15</v>
      </c>
      <c r="AV77" s="50"/>
      <c r="AW77" s="50">
        <v>15</v>
      </c>
      <c r="AX77" s="54"/>
    </row>
    <row r="78" spans="1:50" s="55" customFormat="1" ht="25.05" customHeight="1">
      <c r="A78" s="184">
        <v>60</v>
      </c>
      <c r="B78" s="180" t="s">
        <v>82</v>
      </c>
      <c r="C78" s="157">
        <f t="shared" si="73"/>
        <v>0</v>
      </c>
      <c r="D78" s="129">
        <f>SUM(E78:H78)</f>
        <v>30</v>
      </c>
      <c r="E78" s="130">
        <f t="shared" si="80"/>
        <v>15</v>
      </c>
      <c r="F78" s="130">
        <f t="shared" si="80"/>
        <v>0</v>
      </c>
      <c r="G78" s="130">
        <f t="shared" si="80"/>
        <v>15</v>
      </c>
      <c r="H78" s="161">
        <f t="shared" si="80"/>
        <v>0</v>
      </c>
      <c r="I78" s="47"/>
      <c r="J78" s="48"/>
      <c r="K78" s="49"/>
      <c r="L78" s="50"/>
      <c r="M78" s="50"/>
      <c r="N78" s="164"/>
      <c r="O78" s="153"/>
      <c r="P78" s="132"/>
      <c r="Q78" s="51"/>
      <c r="R78" s="52"/>
      <c r="S78" s="52"/>
      <c r="T78" s="166"/>
      <c r="U78" s="131"/>
      <c r="V78" s="48"/>
      <c r="W78" s="49"/>
      <c r="X78" s="50"/>
      <c r="Y78" s="50"/>
      <c r="Z78" s="164"/>
      <c r="AA78" s="153"/>
      <c r="AB78" s="132"/>
      <c r="AC78" s="52"/>
      <c r="AD78" s="52"/>
      <c r="AE78" s="52"/>
      <c r="AF78" s="166"/>
      <c r="AG78" s="131"/>
      <c r="AH78" s="48"/>
      <c r="AI78" s="49"/>
      <c r="AJ78" s="50"/>
      <c r="AK78" s="50"/>
      <c r="AL78" s="164"/>
      <c r="AM78" s="153"/>
      <c r="AN78" s="132"/>
      <c r="AO78" s="52"/>
      <c r="AP78" s="52"/>
      <c r="AQ78" s="52"/>
      <c r="AR78" s="166"/>
      <c r="AS78" s="131">
        <v>3</v>
      </c>
      <c r="AT78" s="53"/>
      <c r="AU78" s="50">
        <v>15</v>
      </c>
      <c r="AV78" s="50"/>
      <c r="AW78" s="50">
        <v>15</v>
      </c>
      <c r="AX78" s="54"/>
    </row>
    <row r="79" spans="1:50" s="55" customFormat="1" ht="25.05" customHeight="1">
      <c r="A79" s="184">
        <v>61</v>
      </c>
      <c r="B79" s="180" t="s">
        <v>83</v>
      </c>
      <c r="C79" s="157">
        <f t="shared" si="73"/>
        <v>0</v>
      </c>
      <c r="D79" s="129">
        <f>SUM(E79:H79)</f>
        <v>30</v>
      </c>
      <c r="E79" s="130">
        <f t="shared" si="80"/>
        <v>15</v>
      </c>
      <c r="F79" s="130">
        <f t="shared" si="80"/>
        <v>0</v>
      </c>
      <c r="G79" s="130">
        <f t="shared" si="80"/>
        <v>15</v>
      </c>
      <c r="H79" s="161">
        <f t="shared" si="80"/>
        <v>0</v>
      </c>
      <c r="I79" s="47"/>
      <c r="J79" s="48"/>
      <c r="K79" s="49"/>
      <c r="L79" s="50"/>
      <c r="M79" s="50"/>
      <c r="N79" s="164"/>
      <c r="O79" s="153"/>
      <c r="P79" s="132"/>
      <c r="Q79" s="51"/>
      <c r="R79" s="52"/>
      <c r="S79" s="52"/>
      <c r="T79" s="166"/>
      <c r="U79" s="131"/>
      <c r="V79" s="48"/>
      <c r="W79" s="49"/>
      <c r="X79" s="50"/>
      <c r="Y79" s="50"/>
      <c r="Z79" s="164"/>
      <c r="AA79" s="153"/>
      <c r="AB79" s="132"/>
      <c r="AC79" s="52"/>
      <c r="AD79" s="52"/>
      <c r="AE79" s="52"/>
      <c r="AF79" s="166"/>
      <c r="AG79" s="131"/>
      <c r="AH79" s="48"/>
      <c r="AI79" s="49"/>
      <c r="AJ79" s="50"/>
      <c r="AK79" s="50"/>
      <c r="AL79" s="164"/>
      <c r="AM79" s="153"/>
      <c r="AN79" s="132"/>
      <c r="AO79" s="52"/>
      <c r="AP79" s="52"/>
      <c r="AQ79" s="52"/>
      <c r="AR79" s="166"/>
      <c r="AS79" s="131">
        <v>3</v>
      </c>
      <c r="AT79" s="53"/>
      <c r="AU79" s="50">
        <v>15</v>
      </c>
      <c r="AV79" s="50"/>
      <c r="AW79" s="50">
        <v>15</v>
      </c>
      <c r="AX79" s="54"/>
    </row>
    <row r="80" spans="1:50" s="55" customFormat="1" ht="25.05" customHeight="1">
      <c r="A80" s="184">
        <v>62</v>
      </c>
      <c r="B80" s="179" t="s">
        <v>58</v>
      </c>
      <c r="C80" s="157">
        <f t="shared" si="46"/>
        <v>0</v>
      </c>
      <c r="D80" s="129">
        <f t="shared" si="50"/>
        <v>30</v>
      </c>
      <c r="E80" s="130">
        <f t="shared" si="51"/>
        <v>30</v>
      </c>
      <c r="F80" s="130">
        <f t="shared" si="52"/>
        <v>0</v>
      </c>
      <c r="G80" s="130">
        <f t="shared" si="53"/>
        <v>0</v>
      </c>
      <c r="H80" s="161">
        <f t="shared" si="54"/>
        <v>0</v>
      </c>
      <c r="I80" s="47"/>
      <c r="J80" s="48"/>
      <c r="K80" s="49"/>
      <c r="L80" s="50"/>
      <c r="M80" s="50"/>
      <c r="N80" s="164"/>
      <c r="O80" s="153"/>
      <c r="P80" s="132"/>
      <c r="Q80" s="51"/>
      <c r="R80" s="52"/>
      <c r="S80" s="52"/>
      <c r="T80" s="166"/>
      <c r="U80" s="131"/>
      <c r="V80" s="48"/>
      <c r="W80" s="49"/>
      <c r="X80" s="50"/>
      <c r="Y80" s="50"/>
      <c r="Z80" s="164"/>
      <c r="AA80" s="153"/>
      <c r="AB80" s="132"/>
      <c r="AC80" s="52"/>
      <c r="AD80" s="52"/>
      <c r="AE80" s="52"/>
      <c r="AF80" s="166"/>
      <c r="AG80" s="131"/>
      <c r="AH80" s="48"/>
      <c r="AI80" s="49"/>
      <c r="AJ80" s="50"/>
      <c r="AK80" s="50"/>
      <c r="AL80" s="164"/>
      <c r="AM80" s="153"/>
      <c r="AN80" s="132"/>
      <c r="AO80" s="52"/>
      <c r="AP80" s="52"/>
      <c r="AQ80" s="52"/>
      <c r="AR80" s="166"/>
      <c r="AS80" s="131">
        <v>2</v>
      </c>
      <c r="AT80" s="53"/>
      <c r="AU80" s="50">
        <v>30</v>
      </c>
      <c r="AV80" s="50"/>
      <c r="AW80" s="50"/>
      <c r="AX80" s="54"/>
    </row>
    <row r="81" spans="1:50" s="55" customFormat="1" ht="25.05" customHeight="1">
      <c r="A81" s="184">
        <v>63</v>
      </c>
      <c r="B81" s="179" t="s">
        <v>60</v>
      </c>
      <c r="C81" s="157">
        <f t="shared" si="46"/>
        <v>0</v>
      </c>
      <c r="D81" s="129">
        <f t="shared" si="50"/>
        <v>15</v>
      </c>
      <c r="E81" s="130">
        <f t="shared" si="51"/>
        <v>15</v>
      </c>
      <c r="F81" s="130">
        <f t="shared" si="52"/>
        <v>0</v>
      </c>
      <c r="G81" s="130">
        <f t="shared" si="53"/>
        <v>0</v>
      </c>
      <c r="H81" s="161">
        <f t="shared" si="54"/>
        <v>0</v>
      </c>
      <c r="I81" s="47"/>
      <c r="J81" s="48"/>
      <c r="K81" s="49"/>
      <c r="L81" s="50"/>
      <c r="M81" s="50"/>
      <c r="N81" s="164"/>
      <c r="O81" s="153"/>
      <c r="P81" s="132"/>
      <c r="Q81" s="51"/>
      <c r="R81" s="52"/>
      <c r="S81" s="52"/>
      <c r="T81" s="166"/>
      <c r="U81" s="131"/>
      <c r="V81" s="48"/>
      <c r="W81" s="49"/>
      <c r="X81" s="50"/>
      <c r="Y81" s="50"/>
      <c r="Z81" s="164"/>
      <c r="AA81" s="153"/>
      <c r="AB81" s="132"/>
      <c r="AC81" s="52"/>
      <c r="AD81" s="52"/>
      <c r="AE81" s="52"/>
      <c r="AF81" s="166"/>
      <c r="AG81" s="131"/>
      <c r="AH81" s="48"/>
      <c r="AI81" s="49"/>
      <c r="AJ81" s="50"/>
      <c r="AK81" s="50"/>
      <c r="AL81" s="164"/>
      <c r="AM81" s="153"/>
      <c r="AN81" s="132"/>
      <c r="AO81" s="52"/>
      <c r="AP81" s="52"/>
      <c r="AQ81" s="52"/>
      <c r="AR81" s="166"/>
      <c r="AS81" s="131">
        <v>2</v>
      </c>
      <c r="AT81" s="53"/>
      <c r="AU81" s="50">
        <v>15</v>
      </c>
      <c r="AV81" s="50"/>
      <c r="AW81" s="50"/>
      <c r="AX81" s="54"/>
    </row>
    <row r="82" spans="1:50" s="55" customFormat="1" ht="25.05" customHeight="1">
      <c r="A82" s="184">
        <v>64</v>
      </c>
      <c r="B82" s="180" t="s">
        <v>109</v>
      </c>
      <c r="C82" s="157">
        <f>COUNTIF(I82:AX82,"E")</f>
        <v>0</v>
      </c>
      <c r="D82" s="129">
        <f>SUM(E82:H82)</f>
        <v>165</v>
      </c>
      <c r="E82" s="130">
        <f>SUM(K82,Q82,W82,AC82,AI82,AO82,AU82)</f>
        <v>75</v>
      </c>
      <c r="F82" s="130">
        <f>SUM(L82,R82,X82,AD82,AJ82,AP82,AV82)</f>
        <v>0</v>
      </c>
      <c r="G82" s="130">
        <f>SUM(M82,S82,Y82,AE82,AK82,AQ82,AW82)</f>
        <v>90</v>
      </c>
      <c r="H82" s="161">
        <f>SUM(N82,T82,Z82,AF82,AL82,AR82,AX82)</f>
        <v>0</v>
      </c>
      <c r="I82" s="47"/>
      <c r="J82" s="48"/>
      <c r="K82" s="49"/>
      <c r="L82" s="50"/>
      <c r="M82" s="50"/>
      <c r="N82" s="164"/>
      <c r="O82" s="153"/>
      <c r="P82" s="132"/>
      <c r="Q82" s="51"/>
      <c r="R82" s="52"/>
      <c r="S82" s="52"/>
      <c r="T82" s="166"/>
      <c r="U82" s="131"/>
      <c r="V82" s="48"/>
      <c r="W82" s="49"/>
      <c r="X82" s="50"/>
      <c r="Y82" s="50"/>
      <c r="Z82" s="164"/>
      <c r="AA82" s="153"/>
      <c r="AB82" s="132"/>
      <c r="AC82" s="52"/>
      <c r="AD82" s="52"/>
      <c r="AE82" s="52"/>
      <c r="AF82" s="166"/>
      <c r="AG82" s="131"/>
      <c r="AH82" s="48"/>
      <c r="AI82" s="49"/>
      <c r="AJ82" s="50"/>
      <c r="AK82" s="50"/>
      <c r="AL82" s="164"/>
      <c r="AM82" s="153">
        <v>12</v>
      </c>
      <c r="AN82" s="132"/>
      <c r="AO82" s="52">
        <v>60</v>
      </c>
      <c r="AP82" s="52"/>
      <c r="AQ82" s="52">
        <v>75</v>
      </c>
      <c r="AR82" s="166"/>
      <c r="AS82" s="131">
        <v>3</v>
      </c>
      <c r="AT82" s="53"/>
      <c r="AU82" s="50">
        <v>15</v>
      </c>
      <c r="AV82" s="50"/>
      <c r="AW82" s="50">
        <v>15</v>
      </c>
      <c r="AX82" s="54"/>
    </row>
    <row r="83" spans="1:50" s="55" customFormat="1" ht="25.05" customHeight="1">
      <c r="A83" s="183"/>
      <c r="B83" s="182" t="s">
        <v>108</v>
      </c>
      <c r="C83" s="157">
        <f t="shared" si="46"/>
        <v>0</v>
      </c>
      <c r="D83" s="129"/>
      <c r="E83" s="130"/>
      <c r="F83" s="130"/>
      <c r="G83" s="130"/>
      <c r="H83" s="161"/>
      <c r="I83" s="47"/>
      <c r="J83" s="48"/>
      <c r="K83" s="49"/>
      <c r="L83" s="50"/>
      <c r="M83" s="50"/>
      <c r="N83" s="164"/>
      <c r="O83" s="153"/>
      <c r="P83" s="132"/>
      <c r="Q83" s="51"/>
      <c r="R83" s="52"/>
      <c r="S83" s="52"/>
      <c r="T83" s="166"/>
      <c r="U83" s="131"/>
      <c r="V83" s="48"/>
      <c r="W83" s="49"/>
      <c r="X83" s="50"/>
      <c r="Y83" s="50"/>
      <c r="Z83" s="164"/>
      <c r="AA83" s="153"/>
      <c r="AB83" s="132"/>
      <c r="AC83" s="52"/>
      <c r="AD83" s="52"/>
      <c r="AE83" s="52"/>
      <c r="AF83" s="166"/>
      <c r="AG83" s="131"/>
      <c r="AH83" s="48"/>
      <c r="AI83" s="49"/>
      <c r="AJ83" s="50"/>
      <c r="AK83" s="50"/>
      <c r="AL83" s="164"/>
      <c r="AM83" s="153"/>
      <c r="AN83" s="132"/>
      <c r="AO83" s="52"/>
      <c r="AP83" s="52"/>
      <c r="AQ83" s="52"/>
      <c r="AR83" s="166"/>
      <c r="AS83" s="131"/>
      <c r="AT83" s="53"/>
      <c r="AU83" s="50"/>
      <c r="AV83" s="50"/>
      <c r="AW83" s="50"/>
      <c r="AX83" s="54"/>
    </row>
    <row r="84" spans="1:50" s="55" customFormat="1" ht="25.05" customHeight="1">
      <c r="A84" s="183"/>
      <c r="B84" s="185" t="s">
        <v>95</v>
      </c>
      <c r="C84" s="157">
        <f t="shared" si="46"/>
        <v>0</v>
      </c>
      <c r="D84" s="129"/>
      <c r="E84" s="130"/>
      <c r="F84" s="130"/>
      <c r="G84" s="130"/>
      <c r="H84" s="161"/>
      <c r="I84" s="47"/>
      <c r="J84" s="48"/>
      <c r="K84" s="49"/>
      <c r="L84" s="50"/>
      <c r="M84" s="50"/>
      <c r="N84" s="164"/>
      <c r="O84" s="153"/>
      <c r="P84" s="132"/>
      <c r="Q84" s="51"/>
      <c r="R84" s="52"/>
      <c r="S84" s="52"/>
      <c r="T84" s="166"/>
      <c r="U84" s="131"/>
      <c r="V84" s="48"/>
      <c r="W84" s="49"/>
      <c r="X84" s="50"/>
      <c r="Y84" s="50"/>
      <c r="Z84" s="164"/>
      <c r="AA84" s="153"/>
      <c r="AB84" s="132"/>
      <c r="AC84" s="52"/>
      <c r="AD84" s="52"/>
      <c r="AE84" s="52"/>
      <c r="AF84" s="166"/>
      <c r="AG84" s="131"/>
      <c r="AH84" s="48"/>
      <c r="AI84" s="49"/>
      <c r="AJ84" s="50"/>
      <c r="AK84" s="50"/>
      <c r="AL84" s="164"/>
      <c r="AM84" s="153"/>
      <c r="AN84" s="132"/>
      <c r="AO84" s="52"/>
      <c r="AP84" s="52"/>
      <c r="AQ84" s="52"/>
      <c r="AR84" s="166"/>
      <c r="AS84" s="131"/>
      <c r="AT84" s="53"/>
      <c r="AU84" s="50"/>
      <c r="AV84" s="50"/>
      <c r="AW84" s="50"/>
      <c r="AX84" s="54"/>
    </row>
    <row r="85" spans="1:50" s="55" customFormat="1" ht="25.05" customHeight="1">
      <c r="A85" s="183"/>
      <c r="B85" s="185" t="s">
        <v>96</v>
      </c>
      <c r="C85" s="157">
        <f t="shared" si="46"/>
        <v>0</v>
      </c>
      <c r="D85" s="129"/>
      <c r="E85" s="130"/>
      <c r="F85" s="130"/>
      <c r="G85" s="130"/>
      <c r="H85" s="161"/>
      <c r="I85" s="47"/>
      <c r="J85" s="48"/>
      <c r="K85" s="49"/>
      <c r="L85" s="50"/>
      <c r="M85" s="50"/>
      <c r="N85" s="164"/>
      <c r="O85" s="153"/>
      <c r="P85" s="132"/>
      <c r="Q85" s="51"/>
      <c r="R85" s="52"/>
      <c r="S85" s="52"/>
      <c r="T85" s="166"/>
      <c r="U85" s="131"/>
      <c r="V85" s="48"/>
      <c r="W85" s="49"/>
      <c r="X85" s="50"/>
      <c r="Y85" s="50"/>
      <c r="Z85" s="164"/>
      <c r="AA85" s="153"/>
      <c r="AB85" s="132"/>
      <c r="AC85" s="52"/>
      <c r="AD85" s="52"/>
      <c r="AE85" s="52"/>
      <c r="AF85" s="166"/>
      <c r="AG85" s="131"/>
      <c r="AH85" s="48"/>
      <c r="AI85" s="49"/>
      <c r="AJ85" s="50"/>
      <c r="AK85" s="50"/>
      <c r="AL85" s="164"/>
      <c r="AM85" s="153"/>
      <c r="AN85" s="132"/>
      <c r="AO85" s="52"/>
      <c r="AP85" s="52"/>
      <c r="AQ85" s="52"/>
      <c r="AR85" s="166"/>
      <c r="AS85" s="131"/>
      <c r="AT85" s="53"/>
      <c r="AU85" s="50"/>
      <c r="AV85" s="50"/>
      <c r="AW85" s="50"/>
      <c r="AX85" s="54"/>
    </row>
    <row r="86" spans="1:50" s="55" customFormat="1" ht="25.05" customHeight="1">
      <c r="A86" s="183"/>
      <c r="B86" s="185" t="s">
        <v>97</v>
      </c>
      <c r="C86" s="157">
        <f t="shared" si="46"/>
        <v>0</v>
      </c>
      <c r="D86" s="129"/>
      <c r="E86" s="130"/>
      <c r="F86" s="130"/>
      <c r="G86" s="130"/>
      <c r="H86" s="161"/>
      <c r="I86" s="47"/>
      <c r="J86" s="48"/>
      <c r="K86" s="49"/>
      <c r="L86" s="50"/>
      <c r="M86" s="50"/>
      <c r="N86" s="164"/>
      <c r="O86" s="153"/>
      <c r="P86" s="132"/>
      <c r="Q86" s="51"/>
      <c r="R86" s="52"/>
      <c r="S86" s="52"/>
      <c r="T86" s="166"/>
      <c r="U86" s="131"/>
      <c r="V86" s="48"/>
      <c r="W86" s="49"/>
      <c r="X86" s="50"/>
      <c r="Y86" s="50"/>
      <c r="Z86" s="164"/>
      <c r="AA86" s="153"/>
      <c r="AB86" s="132"/>
      <c r="AC86" s="52"/>
      <c r="AD86" s="52"/>
      <c r="AE86" s="52"/>
      <c r="AF86" s="166"/>
      <c r="AG86" s="131"/>
      <c r="AH86" s="48"/>
      <c r="AI86" s="49"/>
      <c r="AJ86" s="50"/>
      <c r="AK86" s="50"/>
      <c r="AL86" s="164"/>
      <c r="AM86" s="153"/>
      <c r="AN86" s="132"/>
      <c r="AO86" s="52"/>
      <c r="AP86" s="52"/>
      <c r="AQ86" s="52"/>
      <c r="AR86" s="166"/>
      <c r="AS86" s="131"/>
      <c r="AT86" s="53"/>
      <c r="AU86" s="50"/>
      <c r="AV86" s="50"/>
      <c r="AW86" s="50"/>
      <c r="AX86" s="54"/>
    </row>
    <row r="87" spans="1:50" s="55" customFormat="1" ht="25.05" customHeight="1">
      <c r="A87" s="183"/>
      <c r="B87" s="185" t="s">
        <v>98</v>
      </c>
      <c r="C87" s="157">
        <f t="shared" si="46"/>
        <v>0</v>
      </c>
      <c r="D87" s="129"/>
      <c r="E87" s="130"/>
      <c r="F87" s="130"/>
      <c r="G87" s="130"/>
      <c r="H87" s="161"/>
      <c r="I87" s="47"/>
      <c r="J87" s="48"/>
      <c r="K87" s="49"/>
      <c r="L87" s="50"/>
      <c r="M87" s="50"/>
      <c r="N87" s="164"/>
      <c r="O87" s="153"/>
      <c r="P87" s="132"/>
      <c r="Q87" s="51"/>
      <c r="R87" s="52"/>
      <c r="S87" s="52"/>
      <c r="T87" s="166"/>
      <c r="U87" s="131"/>
      <c r="V87" s="48"/>
      <c r="W87" s="49"/>
      <c r="X87" s="50"/>
      <c r="Y87" s="50"/>
      <c r="Z87" s="164"/>
      <c r="AA87" s="153"/>
      <c r="AB87" s="132"/>
      <c r="AC87" s="52"/>
      <c r="AD87" s="52"/>
      <c r="AE87" s="52"/>
      <c r="AF87" s="166"/>
      <c r="AG87" s="131"/>
      <c r="AH87" s="48"/>
      <c r="AI87" s="49"/>
      <c r="AJ87" s="50"/>
      <c r="AK87" s="50"/>
      <c r="AL87" s="164"/>
      <c r="AM87" s="153"/>
      <c r="AN87" s="132"/>
      <c r="AO87" s="52"/>
      <c r="AP87" s="52"/>
      <c r="AQ87" s="52"/>
      <c r="AR87" s="166"/>
      <c r="AS87" s="131"/>
      <c r="AT87" s="53"/>
      <c r="AU87" s="50"/>
      <c r="AV87" s="50"/>
      <c r="AW87" s="50"/>
      <c r="AX87" s="54"/>
    </row>
    <row r="88" spans="1:50" s="55" customFormat="1" ht="25.05" customHeight="1">
      <c r="A88" s="183"/>
      <c r="B88" s="185" t="s">
        <v>99</v>
      </c>
      <c r="C88" s="157">
        <f t="shared" si="46"/>
        <v>0</v>
      </c>
      <c r="D88" s="129"/>
      <c r="E88" s="130"/>
      <c r="F88" s="130"/>
      <c r="G88" s="130"/>
      <c r="H88" s="161"/>
      <c r="I88" s="47"/>
      <c r="J88" s="48"/>
      <c r="K88" s="49"/>
      <c r="L88" s="50"/>
      <c r="M88" s="50"/>
      <c r="N88" s="164"/>
      <c r="O88" s="153"/>
      <c r="P88" s="132"/>
      <c r="Q88" s="51"/>
      <c r="R88" s="52"/>
      <c r="S88" s="52"/>
      <c r="T88" s="166"/>
      <c r="U88" s="131"/>
      <c r="V88" s="48"/>
      <c r="W88" s="49"/>
      <c r="X88" s="50"/>
      <c r="Y88" s="50"/>
      <c r="Z88" s="164"/>
      <c r="AA88" s="153"/>
      <c r="AB88" s="132"/>
      <c r="AC88" s="52"/>
      <c r="AD88" s="52"/>
      <c r="AE88" s="52"/>
      <c r="AF88" s="166"/>
      <c r="AG88" s="131"/>
      <c r="AH88" s="48"/>
      <c r="AI88" s="49"/>
      <c r="AJ88" s="50"/>
      <c r="AK88" s="50"/>
      <c r="AL88" s="164"/>
      <c r="AM88" s="153"/>
      <c r="AN88" s="132"/>
      <c r="AO88" s="52"/>
      <c r="AP88" s="52"/>
      <c r="AQ88" s="52"/>
      <c r="AR88" s="166"/>
      <c r="AS88" s="131"/>
      <c r="AT88" s="53"/>
      <c r="AU88" s="50"/>
      <c r="AV88" s="50"/>
      <c r="AW88" s="50"/>
      <c r="AX88" s="54"/>
    </row>
    <row r="89" spans="1:50" s="55" customFormat="1" ht="25.05" customHeight="1">
      <c r="A89" s="183"/>
      <c r="B89" s="185" t="s">
        <v>100</v>
      </c>
      <c r="C89" s="157">
        <f t="shared" si="46"/>
        <v>0</v>
      </c>
      <c r="D89" s="129"/>
      <c r="E89" s="130"/>
      <c r="F89" s="130"/>
      <c r="G89" s="130"/>
      <c r="H89" s="161"/>
      <c r="I89" s="47"/>
      <c r="J89" s="48"/>
      <c r="K89" s="49"/>
      <c r="L89" s="50"/>
      <c r="M89" s="50"/>
      <c r="N89" s="164"/>
      <c r="O89" s="153"/>
      <c r="P89" s="132"/>
      <c r="Q89" s="51"/>
      <c r="R89" s="52"/>
      <c r="S89" s="52"/>
      <c r="T89" s="166"/>
      <c r="U89" s="131"/>
      <c r="V89" s="48"/>
      <c r="W89" s="49"/>
      <c r="X89" s="50"/>
      <c r="Y89" s="50"/>
      <c r="Z89" s="164"/>
      <c r="AA89" s="153"/>
      <c r="AB89" s="132"/>
      <c r="AC89" s="52"/>
      <c r="AD89" s="52"/>
      <c r="AE89" s="52"/>
      <c r="AF89" s="166"/>
      <c r="AG89" s="131"/>
      <c r="AH89" s="48"/>
      <c r="AI89" s="49"/>
      <c r="AJ89" s="50"/>
      <c r="AK89" s="50"/>
      <c r="AL89" s="164"/>
      <c r="AM89" s="153"/>
      <c r="AN89" s="132"/>
      <c r="AO89" s="52"/>
      <c r="AP89" s="52"/>
      <c r="AQ89" s="52"/>
      <c r="AR89" s="166"/>
      <c r="AS89" s="131"/>
      <c r="AT89" s="53"/>
      <c r="AU89" s="50"/>
      <c r="AV89" s="50"/>
      <c r="AW89" s="50"/>
      <c r="AX89" s="54"/>
    </row>
    <row r="90" spans="1:50" s="64" customFormat="1" ht="25.05" customHeight="1" thickBot="1">
      <c r="A90" s="56"/>
      <c r="B90" s="57" t="s">
        <v>84</v>
      </c>
      <c r="C90" s="162">
        <f t="shared" ref="C90:I90" si="81">SUM(C27:C82)</f>
        <v>16</v>
      </c>
      <c r="D90" s="138">
        <f t="shared" si="81"/>
        <v>2147</v>
      </c>
      <c r="E90" s="139">
        <f t="shared" si="81"/>
        <v>1065</v>
      </c>
      <c r="F90" s="139">
        <f t="shared" si="81"/>
        <v>227</v>
      </c>
      <c r="G90" s="139">
        <f t="shared" si="81"/>
        <v>630</v>
      </c>
      <c r="H90" s="163">
        <f t="shared" si="81"/>
        <v>225</v>
      </c>
      <c r="I90" s="58">
        <f t="shared" si="81"/>
        <v>28</v>
      </c>
      <c r="J90" s="59">
        <f>COUNTIF(J27:J82,"E")</f>
        <v>3</v>
      </c>
      <c r="K90" s="60">
        <f>SUM(K27:K82)</f>
        <v>165</v>
      </c>
      <c r="L90" s="60">
        <f t="shared" ref="L90:O90" si="82">SUM(L27:L82)</f>
        <v>75</v>
      </c>
      <c r="M90" s="60">
        <f t="shared" si="82"/>
        <v>45</v>
      </c>
      <c r="N90" s="61">
        <f t="shared" si="82"/>
        <v>0</v>
      </c>
      <c r="O90" s="167">
        <f t="shared" si="82"/>
        <v>18</v>
      </c>
      <c r="P90" s="141">
        <f t="shared" ref="P90" si="83">COUNTIF(P27:P82,"E")</f>
        <v>2</v>
      </c>
      <c r="Q90" s="143">
        <f t="shared" ref="Q90:AX90" si="84">SUM(Q27:Q82)</f>
        <v>90</v>
      </c>
      <c r="R90" s="144">
        <f t="shared" si="84"/>
        <v>60</v>
      </c>
      <c r="S90" s="144">
        <f t="shared" si="84"/>
        <v>60</v>
      </c>
      <c r="T90" s="168">
        <f t="shared" si="84"/>
        <v>0</v>
      </c>
      <c r="U90" s="140">
        <f t="shared" si="84"/>
        <v>24</v>
      </c>
      <c r="V90" s="59">
        <f t="shared" ref="V90" si="85">COUNTIF(V27:V82,"E")</f>
        <v>2</v>
      </c>
      <c r="W90" s="62">
        <f t="shared" ref="W90" si="86">SUM(W27:W82)</f>
        <v>210</v>
      </c>
      <c r="X90" s="60">
        <f t="shared" si="84"/>
        <v>30</v>
      </c>
      <c r="Y90" s="60">
        <f t="shared" si="84"/>
        <v>120</v>
      </c>
      <c r="Z90" s="61">
        <f t="shared" si="84"/>
        <v>15</v>
      </c>
      <c r="AA90" s="155">
        <f t="shared" si="84"/>
        <v>30</v>
      </c>
      <c r="AB90" s="141">
        <f t="shared" ref="AB90" si="87">COUNTIF(AB27:AB82,"E")</f>
        <v>4</v>
      </c>
      <c r="AC90" s="144">
        <f t="shared" ref="AC90" si="88">SUM(AC27:AC82)</f>
        <v>210</v>
      </c>
      <c r="AD90" s="144">
        <f t="shared" si="84"/>
        <v>15</v>
      </c>
      <c r="AE90" s="144">
        <f t="shared" si="84"/>
        <v>150</v>
      </c>
      <c r="AF90" s="168">
        <f t="shared" si="84"/>
        <v>15</v>
      </c>
      <c r="AG90" s="140">
        <f t="shared" si="84"/>
        <v>30</v>
      </c>
      <c r="AH90" s="59">
        <f t="shared" ref="AH90" si="89">COUNTIF(AH27:AH82,"E")</f>
        <v>3</v>
      </c>
      <c r="AI90" s="62">
        <f t="shared" ref="AI90" si="90">SUM(AI27:AI82)</f>
        <v>180</v>
      </c>
      <c r="AJ90" s="60">
        <f t="shared" si="84"/>
        <v>45</v>
      </c>
      <c r="AK90" s="60">
        <f t="shared" si="84"/>
        <v>75</v>
      </c>
      <c r="AL90" s="61">
        <f t="shared" si="84"/>
        <v>90</v>
      </c>
      <c r="AM90" s="155">
        <f t="shared" si="84"/>
        <v>30</v>
      </c>
      <c r="AN90" s="141">
        <f t="shared" ref="AN90" si="91">COUNTIF(AN27:AN82,"E")</f>
        <v>2</v>
      </c>
      <c r="AO90" s="144">
        <f t="shared" ref="AO90" si="92">SUM(AO27:AO82)</f>
        <v>105</v>
      </c>
      <c r="AP90" s="144">
        <f t="shared" si="84"/>
        <v>2</v>
      </c>
      <c r="AQ90" s="144">
        <f t="shared" si="84"/>
        <v>120</v>
      </c>
      <c r="AR90" s="168">
        <f t="shared" si="84"/>
        <v>75</v>
      </c>
      <c r="AS90" s="140">
        <f t="shared" si="84"/>
        <v>28</v>
      </c>
      <c r="AT90" s="59">
        <f t="shared" ref="AT90" si="93">COUNTIF(AT27:AT82,"E")</f>
        <v>0</v>
      </c>
      <c r="AU90" s="60">
        <f t="shared" ref="AU90" si="94">SUM(AU27:AU82)</f>
        <v>105</v>
      </c>
      <c r="AV90" s="60">
        <f t="shared" si="84"/>
        <v>0</v>
      </c>
      <c r="AW90" s="60">
        <f t="shared" si="84"/>
        <v>60</v>
      </c>
      <c r="AX90" s="63">
        <f t="shared" si="84"/>
        <v>30</v>
      </c>
    </row>
    <row r="91" spans="1:50" s="82" customFormat="1" ht="25.05" customHeight="1">
      <c r="A91" s="65"/>
      <c r="B91" s="66"/>
      <c r="C91" s="186"/>
      <c r="D91" s="187"/>
      <c r="E91" s="187"/>
      <c r="F91" s="187"/>
      <c r="G91" s="187"/>
      <c r="H91" s="187"/>
      <c r="I91" s="186"/>
      <c r="J91" s="186"/>
      <c r="K91" s="188"/>
      <c r="L91" s="188"/>
      <c r="M91" s="188"/>
      <c r="N91" s="188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9"/>
    </row>
    <row r="92" spans="1:50" s="7" customFormat="1" ht="20.100000000000001" customHeight="1">
      <c r="A92" s="225" t="s">
        <v>85</v>
      </c>
      <c r="B92" s="226"/>
      <c r="C92" s="171"/>
      <c r="D92" s="67"/>
      <c r="E92" s="68" t="s">
        <v>12</v>
      </c>
      <c r="F92" s="68" t="s">
        <v>13</v>
      </c>
      <c r="G92" s="68" t="s">
        <v>14</v>
      </c>
      <c r="H92" s="172" t="s">
        <v>15</v>
      </c>
      <c r="I92" s="70"/>
      <c r="J92" s="69"/>
      <c r="K92" s="68" t="s">
        <v>12</v>
      </c>
      <c r="L92" s="68" t="s">
        <v>13</v>
      </c>
      <c r="M92" s="68" t="s">
        <v>14</v>
      </c>
      <c r="N92" s="175" t="s">
        <v>15</v>
      </c>
      <c r="O92" s="177"/>
      <c r="P92" s="69"/>
      <c r="Q92" s="68" t="s">
        <v>12</v>
      </c>
      <c r="R92" s="68" t="s">
        <v>13</v>
      </c>
      <c r="S92" s="68" t="s">
        <v>14</v>
      </c>
      <c r="T92" s="172" t="s">
        <v>15</v>
      </c>
      <c r="U92" s="70"/>
      <c r="V92" s="69"/>
      <c r="W92" s="68" t="s">
        <v>12</v>
      </c>
      <c r="X92" s="68" t="s">
        <v>13</v>
      </c>
      <c r="Y92" s="68" t="s">
        <v>14</v>
      </c>
      <c r="Z92" s="175" t="s">
        <v>15</v>
      </c>
      <c r="AA92" s="177"/>
      <c r="AB92" s="69"/>
      <c r="AC92" s="68" t="s">
        <v>12</v>
      </c>
      <c r="AD92" s="68" t="s">
        <v>13</v>
      </c>
      <c r="AE92" s="68" t="s">
        <v>14</v>
      </c>
      <c r="AF92" s="172" t="s">
        <v>15</v>
      </c>
      <c r="AG92" s="70"/>
      <c r="AH92" s="69"/>
      <c r="AI92" s="68" t="s">
        <v>12</v>
      </c>
      <c r="AJ92" s="68" t="s">
        <v>13</v>
      </c>
      <c r="AK92" s="68" t="s">
        <v>14</v>
      </c>
      <c r="AL92" s="175" t="s">
        <v>15</v>
      </c>
      <c r="AM92" s="177"/>
      <c r="AN92" s="69"/>
      <c r="AO92" s="68" t="s">
        <v>12</v>
      </c>
      <c r="AP92" s="68" t="s">
        <v>13</v>
      </c>
      <c r="AQ92" s="68" t="s">
        <v>14</v>
      </c>
      <c r="AR92" s="172" t="s">
        <v>15</v>
      </c>
      <c r="AS92" s="70"/>
      <c r="AT92" s="69"/>
      <c r="AU92" s="68" t="s">
        <v>12</v>
      </c>
      <c r="AV92" s="68" t="s">
        <v>13</v>
      </c>
      <c r="AW92" s="68" t="s">
        <v>14</v>
      </c>
      <c r="AX92" s="71" t="s">
        <v>15</v>
      </c>
    </row>
    <row r="93" spans="1:50" s="83" customFormat="1" ht="50.1" customHeight="1" thickBot="1">
      <c r="A93" s="227"/>
      <c r="B93" s="228"/>
      <c r="C93" s="173">
        <f t="shared" ref="C93:H93" si="95">C90+C25</f>
        <v>18</v>
      </c>
      <c r="D93" s="72">
        <f t="shared" si="95"/>
        <v>2438</v>
      </c>
      <c r="E93" s="73">
        <f t="shared" si="95"/>
        <v>1159</v>
      </c>
      <c r="F93" s="73">
        <f t="shared" si="95"/>
        <v>409</v>
      </c>
      <c r="G93" s="73">
        <f t="shared" si="95"/>
        <v>645</v>
      </c>
      <c r="H93" s="174">
        <f t="shared" si="95"/>
        <v>225</v>
      </c>
      <c r="I93" s="170" t="str">
        <f t="shared" ref="I93:AX93" si="96">TEXT((I90+I25),0)</f>
        <v>30</v>
      </c>
      <c r="J93" s="74" t="str">
        <f t="shared" si="96"/>
        <v>3</v>
      </c>
      <c r="K93" s="73" t="str">
        <f t="shared" si="96"/>
        <v>184</v>
      </c>
      <c r="L93" s="73" t="str">
        <f t="shared" si="96"/>
        <v>107</v>
      </c>
      <c r="M93" s="73" t="str">
        <f t="shared" si="96"/>
        <v>60</v>
      </c>
      <c r="N93" s="176" t="str">
        <f t="shared" si="96"/>
        <v>0</v>
      </c>
      <c r="O93" s="178" t="str">
        <f t="shared" si="96"/>
        <v>30</v>
      </c>
      <c r="P93" s="74" t="str">
        <f t="shared" si="96"/>
        <v>3</v>
      </c>
      <c r="Q93" s="73" t="str">
        <f t="shared" si="96"/>
        <v>150</v>
      </c>
      <c r="R93" s="73" t="str">
        <f t="shared" si="96"/>
        <v>150</v>
      </c>
      <c r="S93" s="73" t="str">
        <f t="shared" si="96"/>
        <v>60</v>
      </c>
      <c r="T93" s="174" t="str">
        <f t="shared" si="96"/>
        <v>0</v>
      </c>
      <c r="U93" s="75" t="str">
        <f t="shared" si="96"/>
        <v>30</v>
      </c>
      <c r="V93" s="74" t="str">
        <f t="shared" si="96"/>
        <v>3</v>
      </c>
      <c r="W93" s="73" t="str">
        <f t="shared" si="96"/>
        <v>210</v>
      </c>
      <c r="X93" s="73" t="str">
        <f t="shared" si="96"/>
        <v>90</v>
      </c>
      <c r="Y93" s="73" t="str">
        <f t="shared" si="96"/>
        <v>120</v>
      </c>
      <c r="Z93" s="176" t="str">
        <f t="shared" si="96"/>
        <v>15</v>
      </c>
      <c r="AA93" s="178" t="str">
        <f t="shared" si="96"/>
        <v>30</v>
      </c>
      <c r="AB93" s="74" t="str">
        <f t="shared" si="96"/>
        <v>4</v>
      </c>
      <c r="AC93" s="73" t="str">
        <f t="shared" si="96"/>
        <v>210</v>
      </c>
      <c r="AD93" s="73" t="str">
        <f t="shared" si="96"/>
        <v>15</v>
      </c>
      <c r="AE93" s="73" t="str">
        <f t="shared" si="96"/>
        <v>150</v>
      </c>
      <c r="AF93" s="174" t="str">
        <f t="shared" si="96"/>
        <v>15</v>
      </c>
      <c r="AG93" s="75" t="str">
        <f t="shared" si="96"/>
        <v>30</v>
      </c>
      <c r="AH93" s="73" t="str">
        <f t="shared" si="96"/>
        <v>3</v>
      </c>
      <c r="AI93" s="73" t="str">
        <f t="shared" si="96"/>
        <v>180</v>
      </c>
      <c r="AJ93" s="73" t="str">
        <f t="shared" si="96"/>
        <v>45</v>
      </c>
      <c r="AK93" s="73" t="str">
        <f t="shared" si="96"/>
        <v>75</v>
      </c>
      <c r="AL93" s="176" t="str">
        <f t="shared" si="96"/>
        <v>90</v>
      </c>
      <c r="AM93" s="178" t="str">
        <f t="shared" si="96"/>
        <v>30</v>
      </c>
      <c r="AN93" s="74" t="str">
        <f t="shared" si="96"/>
        <v>2</v>
      </c>
      <c r="AO93" s="73" t="str">
        <f t="shared" si="96"/>
        <v>105</v>
      </c>
      <c r="AP93" s="73" t="str">
        <f t="shared" si="96"/>
        <v>2</v>
      </c>
      <c r="AQ93" s="73" t="str">
        <f t="shared" si="96"/>
        <v>120</v>
      </c>
      <c r="AR93" s="174" t="str">
        <f t="shared" si="96"/>
        <v>75</v>
      </c>
      <c r="AS93" s="75" t="str">
        <f t="shared" si="96"/>
        <v>30</v>
      </c>
      <c r="AT93" s="74" t="str">
        <f t="shared" si="96"/>
        <v>0</v>
      </c>
      <c r="AU93" s="73" t="str">
        <f t="shared" si="96"/>
        <v>120</v>
      </c>
      <c r="AV93" s="73" t="str">
        <f t="shared" si="96"/>
        <v>0</v>
      </c>
      <c r="AW93" s="73" t="str">
        <f t="shared" si="96"/>
        <v>60</v>
      </c>
      <c r="AX93" s="76" t="str">
        <f t="shared" si="96"/>
        <v>30</v>
      </c>
    </row>
    <row r="94" spans="1:50" s="84" customFormat="1" ht="20.100000000000001" customHeight="1" thickBot="1">
      <c r="A94" s="2"/>
      <c r="B94" s="5"/>
      <c r="C94" s="5" t="s">
        <v>70</v>
      </c>
      <c r="D94" s="5"/>
      <c r="E94" s="5"/>
      <c r="F94" s="5"/>
      <c r="G94" s="5"/>
      <c r="H94" s="5"/>
      <c r="I94" s="5"/>
      <c r="J94" s="5"/>
      <c r="K94" s="77"/>
      <c r="L94" s="78">
        <f>(VALUE(K93)+VALUE(L93)+VALUE(M93)+VALUE(N93))</f>
        <v>351</v>
      </c>
      <c r="M94" s="78"/>
      <c r="N94" s="79"/>
      <c r="O94" s="80"/>
      <c r="P94" s="5"/>
      <c r="Q94" s="77"/>
      <c r="R94" s="78">
        <f>(VALUE(Q93)+VALUE(R93)+VALUE(S93)+VALUE(T93))</f>
        <v>360</v>
      </c>
      <c r="S94" s="78"/>
      <c r="T94" s="79"/>
      <c r="U94" s="80"/>
      <c r="V94" s="5"/>
      <c r="W94" s="77"/>
      <c r="X94" s="78">
        <f>VALUE(W93)+VALUE(X93)+VALUE(Y93)+VALUE(Z93)</f>
        <v>435</v>
      </c>
      <c r="Y94" s="78"/>
      <c r="Z94" s="79"/>
      <c r="AA94" s="80"/>
      <c r="AB94" s="5"/>
      <c r="AC94" s="77"/>
      <c r="AD94" s="78">
        <f>VALUE(AC93)+VALUE(AD93)+VALUE(AE93)+VALUE(AF93)</f>
        <v>390</v>
      </c>
      <c r="AE94" s="78"/>
      <c r="AF94" s="79"/>
      <c r="AG94" s="80"/>
      <c r="AH94" s="5"/>
      <c r="AI94" s="77"/>
      <c r="AJ94" s="78">
        <f>VALUE(AI93)+VALUE(AJ93)+VALUE(AK93)+VALUE(AL93)</f>
        <v>390</v>
      </c>
      <c r="AK94" s="78"/>
      <c r="AL94" s="79"/>
      <c r="AM94" s="80"/>
      <c r="AN94" s="5"/>
      <c r="AO94" s="77"/>
      <c r="AP94" s="78">
        <f>VALUE(AO93)+VALUE(AP93)+VALUE(AQ93)+VALUE(AR93)</f>
        <v>302</v>
      </c>
      <c r="AQ94" s="78"/>
      <c r="AR94" s="79"/>
      <c r="AS94" s="80"/>
      <c r="AT94" s="5"/>
      <c r="AU94" s="77"/>
      <c r="AV94" s="169">
        <f>VALUE(AU93)+VALUE(AV93)+VALUE(AW93)+VALUE(AX93)</f>
        <v>210</v>
      </c>
      <c r="AW94" s="78"/>
      <c r="AX94" s="81"/>
    </row>
    <row r="95" spans="1:50" s="85" customFormat="1" ht="25.05" customHeight="1" thickBot="1">
      <c r="A95" s="86"/>
      <c r="B95" s="87"/>
      <c r="C95" s="89"/>
      <c r="D95" s="89"/>
      <c r="E95" s="89"/>
      <c r="F95" s="89"/>
      <c r="G95" s="89"/>
      <c r="H95" s="89"/>
      <c r="I95" s="88"/>
      <c r="J95" s="88"/>
      <c r="K95" s="90"/>
      <c r="L95" s="90"/>
      <c r="M95" s="90"/>
      <c r="N95" s="90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91"/>
    </row>
    <row r="96" spans="1:50" ht="13.8" thickTop="1">
      <c r="B96" s="4"/>
      <c r="C96" s="4"/>
      <c r="D96" s="4"/>
      <c r="E96" s="4"/>
      <c r="F96" s="4"/>
      <c r="M96" s="3"/>
    </row>
    <row r="97" spans="2:6">
      <c r="B97" s="4"/>
      <c r="C97" s="4"/>
      <c r="D97" s="4"/>
      <c r="E97" s="4"/>
      <c r="F97" s="4"/>
    </row>
    <row r="98" spans="2:6">
      <c r="B98" s="4"/>
      <c r="C98" s="4"/>
      <c r="D98" s="4"/>
      <c r="E98" s="4"/>
      <c r="F98" s="4"/>
    </row>
    <row r="99" spans="2:6">
      <c r="B99" s="13"/>
      <c r="C99" s="4"/>
      <c r="D99" s="4"/>
      <c r="E99" s="4"/>
      <c r="F99" s="4"/>
    </row>
    <row r="100" spans="2:6">
      <c r="B100" s="12"/>
      <c r="C100" s="4"/>
      <c r="D100" s="4"/>
      <c r="E100" s="4"/>
      <c r="F100" s="4"/>
    </row>
    <row r="101" spans="2:6">
      <c r="B101" s="4"/>
      <c r="C101" s="4"/>
      <c r="D101" s="4"/>
      <c r="E101" s="4"/>
      <c r="F101" s="4"/>
    </row>
    <row r="102" spans="2:6">
      <c r="B102" s="4"/>
      <c r="C102" s="4"/>
      <c r="D102" s="4"/>
      <c r="E102" s="4"/>
      <c r="F102" s="4"/>
    </row>
    <row r="103" spans="2:6">
      <c r="B103" s="4"/>
      <c r="C103" s="4"/>
      <c r="D103" s="4"/>
      <c r="E103" s="4"/>
      <c r="F103" s="4"/>
    </row>
    <row r="104" spans="2:6">
      <c r="B104" s="4"/>
      <c r="C104" s="4"/>
      <c r="D104" s="4"/>
      <c r="E104" s="4"/>
      <c r="F104" s="4"/>
    </row>
    <row r="105" spans="2:6">
      <c r="B105" s="4"/>
      <c r="C105" s="4"/>
      <c r="D105" s="4"/>
      <c r="E105" s="4"/>
      <c r="F105" s="4"/>
    </row>
    <row r="106" spans="2:6">
      <c r="B106" s="4"/>
      <c r="C106" s="4"/>
      <c r="D106" s="4"/>
      <c r="E106" s="4"/>
      <c r="F106" s="4"/>
    </row>
    <row r="107" spans="2:6">
      <c r="B107" s="4"/>
      <c r="C107" s="4"/>
      <c r="D107" s="4"/>
      <c r="E107" s="4"/>
      <c r="F107" s="4"/>
    </row>
    <row r="108" spans="2:6">
      <c r="B108" s="4"/>
      <c r="C108" s="4"/>
      <c r="D108" s="4"/>
      <c r="E108" s="4"/>
      <c r="F108" s="4"/>
    </row>
  </sheetData>
  <mergeCells count="40">
    <mergeCell ref="R4:T4"/>
    <mergeCell ref="U9:U10"/>
    <mergeCell ref="AS9:AS10"/>
    <mergeCell ref="AT9:AT10"/>
    <mergeCell ref="W9:Z9"/>
    <mergeCell ref="AA9:AA10"/>
    <mergeCell ref="AB9:AB10"/>
    <mergeCell ref="AC9:AF9"/>
    <mergeCell ref="AG9:AG10"/>
    <mergeCell ref="AH9:AH10"/>
    <mergeCell ref="V9:V10"/>
    <mergeCell ref="A92:B93"/>
    <mergeCell ref="AU9:AX9"/>
    <mergeCell ref="K10:N10"/>
    <mergeCell ref="Q10:T10"/>
    <mergeCell ref="W10:Z10"/>
    <mergeCell ref="AC10:AF10"/>
    <mergeCell ref="AI10:AL10"/>
    <mergeCell ref="AO10:AR10"/>
    <mergeCell ref="AU10:AX10"/>
    <mergeCell ref="AI9:AL9"/>
    <mergeCell ref="AM9:AM10"/>
    <mergeCell ref="AN9:AN10"/>
    <mergeCell ref="AO9:AR9"/>
    <mergeCell ref="P9:P10"/>
    <mergeCell ref="Q9:T9"/>
    <mergeCell ref="I9:I10"/>
    <mergeCell ref="J9:J10"/>
    <mergeCell ref="K9:N9"/>
    <mergeCell ref="O9:O10"/>
    <mergeCell ref="A7:A11"/>
    <mergeCell ref="B7:B11"/>
    <mergeCell ref="C7:C11"/>
    <mergeCell ref="D7:H7"/>
    <mergeCell ref="D8:D11"/>
    <mergeCell ref="E8:H8"/>
    <mergeCell ref="E9:E11"/>
    <mergeCell ref="F9:F11"/>
    <mergeCell ref="G9:G11"/>
    <mergeCell ref="H9:H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landscape" r:id="rId1"/>
  <headerFooter scaleWithDoc="0">
    <oddFooter>&amp;L&amp;6&amp;F, wydrukowano: &amp;D&amp;R&amp;6Strona: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IBM</vt:lpstr>
      <vt:lpstr>IBM!Obszar_wydruku</vt:lpstr>
      <vt:lpstr>IBM!Tytuły_wydruku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2019-02-22T10:16:51Z</cp:lastPrinted>
  <dcterms:created xsi:type="dcterms:W3CDTF">1999-06-17T11:08:13Z</dcterms:created>
  <dcterms:modified xsi:type="dcterms:W3CDTF">2022-03-04T08:03:45Z</dcterms:modified>
</cp:coreProperties>
</file>