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ROCZNIK\2024\"/>
    </mc:Choice>
  </mc:AlternateContent>
  <xr:revisionPtr revIDLastSave="0" documentId="13_ncr:1_{B56A67CB-58C3-4CDF-A1A7-FCFEC550CE1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2Mech1E" sheetId="1" r:id="rId1"/>
  </sheets>
  <definedNames>
    <definedName name="_xlnm.Print_Area" localSheetId="0">S2Mech1E!$A$1:$Y$162</definedName>
    <definedName name="_xlnm.Print_Titles" localSheetId="0">S2Mech1E!$1:$12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58" i="1" l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D119" i="1" l="1"/>
  <c r="E119" i="1"/>
  <c r="F119" i="1"/>
  <c r="G119" i="1"/>
  <c r="D121" i="1"/>
  <c r="E121" i="1"/>
  <c r="F121" i="1"/>
  <c r="G121" i="1"/>
  <c r="D123" i="1"/>
  <c r="E123" i="1"/>
  <c r="F123" i="1"/>
  <c r="G123" i="1"/>
  <c r="D125" i="1"/>
  <c r="E125" i="1"/>
  <c r="F125" i="1"/>
  <c r="G125" i="1"/>
  <c r="D127" i="1"/>
  <c r="E127" i="1"/>
  <c r="F127" i="1"/>
  <c r="G127" i="1"/>
  <c r="D129" i="1"/>
  <c r="E129" i="1"/>
  <c r="F129" i="1"/>
  <c r="G129" i="1"/>
  <c r="D133" i="1"/>
  <c r="E133" i="1"/>
  <c r="F133" i="1"/>
  <c r="G133" i="1"/>
  <c r="D131" i="1"/>
  <c r="E131" i="1"/>
  <c r="F131" i="1"/>
  <c r="G131" i="1"/>
  <c r="D135" i="1"/>
  <c r="E135" i="1"/>
  <c r="F135" i="1"/>
  <c r="G135" i="1"/>
  <c r="D137" i="1"/>
  <c r="E137" i="1"/>
  <c r="F137" i="1"/>
  <c r="G137" i="1"/>
  <c r="D139" i="1"/>
  <c r="E139" i="1"/>
  <c r="F139" i="1"/>
  <c r="G139" i="1"/>
  <c r="D141" i="1"/>
  <c r="E141" i="1"/>
  <c r="F141" i="1"/>
  <c r="G141" i="1"/>
  <c r="D143" i="1"/>
  <c r="E143" i="1"/>
  <c r="F143" i="1"/>
  <c r="G143" i="1"/>
  <c r="D145" i="1"/>
  <c r="E145" i="1"/>
  <c r="F145" i="1"/>
  <c r="G145" i="1"/>
  <c r="D147" i="1"/>
  <c r="E147" i="1"/>
  <c r="F147" i="1"/>
  <c r="G147" i="1"/>
  <c r="D149" i="1"/>
  <c r="E149" i="1"/>
  <c r="F149" i="1"/>
  <c r="G149" i="1"/>
  <c r="D151" i="1"/>
  <c r="E151" i="1"/>
  <c r="F151" i="1"/>
  <c r="G151" i="1"/>
  <c r="D153" i="1"/>
  <c r="E153" i="1"/>
  <c r="F153" i="1"/>
  <c r="G153" i="1"/>
  <c r="D155" i="1"/>
  <c r="E155" i="1"/>
  <c r="F155" i="1"/>
  <c r="G155" i="1"/>
  <c r="C143" i="1" l="1"/>
  <c r="C149" i="1"/>
  <c r="C155" i="1"/>
  <c r="C137" i="1"/>
  <c r="C133" i="1"/>
  <c r="C125" i="1"/>
  <c r="C141" i="1"/>
  <c r="C127" i="1"/>
  <c r="C121" i="1"/>
  <c r="C139" i="1"/>
  <c r="C145" i="1"/>
  <c r="C151" i="1"/>
  <c r="C153" i="1"/>
  <c r="C135" i="1"/>
  <c r="C129" i="1"/>
  <c r="C123" i="1"/>
  <c r="C147" i="1"/>
  <c r="C131" i="1"/>
  <c r="B70" i="1"/>
  <c r="B72" i="1"/>
  <c r="B68" i="1"/>
  <c r="B66" i="1"/>
  <c r="B64" i="1"/>
  <c r="B60" i="1"/>
  <c r="B56" i="1"/>
  <c r="B54" i="1"/>
  <c r="B58" i="1"/>
  <c r="D58" i="1"/>
  <c r="E58" i="1"/>
  <c r="F58" i="1"/>
  <c r="G58" i="1"/>
  <c r="D54" i="1"/>
  <c r="E54" i="1"/>
  <c r="F54" i="1"/>
  <c r="G54" i="1"/>
  <c r="D56" i="1"/>
  <c r="E56" i="1"/>
  <c r="F56" i="1"/>
  <c r="G56" i="1"/>
  <c r="D60" i="1"/>
  <c r="E60" i="1"/>
  <c r="F60" i="1"/>
  <c r="G60" i="1"/>
  <c r="D64" i="1"/>
  <c r="E64" i="1"/>
  <c r="F64" i="1"/>
  <c r="G64" i="1"/>
  <c r="D66" i="1"/>
  <c r="E66" i="1"/>
  <c r="F66" i="1"/>
  <c r="G66" i="1"/>
  <c r="D68" i="1"/>
  <c r="E68" i="1"/>
  <c r="F68" i="1"/>
  <c r="G68" i="1"/>
  <c r="D72" i="1"/>
  <c r="E72" i="1"/>
  <c r="F72" i="1"/>
  <c r="G72" i="1"/>
  <c r="D70" i="1"/>
  <c r="E70" i="1"/>
  <c r="F70" i="1"/>
  <c r="G70" i="1"/>
  <c r="G51" i="1" l="1"/>
  <c r="F51" i="1"/>
  <c r="E51" i="1"/>
  <c r="D51" i="1"/>
  <c r="B51" i="1"/>
  <c r="G49" i="1"/>
  <c r="F49" i="1"/>
  <c r="E49" i="1"/>
  <c r="D49" i="1"/>
  <c r="B49" i="1"/>
  <c r="G43" i="1"/>
  <c r="F43" i="1"/>
  <c r="E43" i="1"/>
  <c r="D43" i="1"/>
  <c r="B43" i="1"/>
  <c r="G47" i="1"/>
  <c r="F47" i="1"/>
  <c r="E47" i="1"/>
  <c r="D47" i="1"/>
  <c r="B47" i="1"/>
  <c r="G45" i="1"/>
  <c r="F45" i="1"/>
  <c r="E45" i="1"/>
  <c r="D45" i="1"/>
  <c r="B45" i="1"/>
  <c r="D16" i="1"/>
  <c r="E16" i="1"/>
  <c r="F16" i="1"/>
  <c r="G16" i="1"/>
  <c r="D18" i="1"/>
  <c r="E18" i="1"/>
  <c r="F18" i="1"/>
  <c r="G18" i="1"/>
  <c r="D20" i="1"/>
  <c r="E20" i="1"/>
  <c r="F20" i="1"/>
  <c r="G20" i="1"/>
  <c r="D22" i="1"/>
  <c r="E22" i="1"/>
  <c r="F22" i="1"/>
  <c r="G22" i="1"/>
  <c r="D24" i="1"/>
  <c r="E24" i="1"/>
  <c r="F24" i="1"/>
  <c r="G24" i="1"/>
  <c r="D26" i="1"/>
  <c r="E26" i="1"/>
  <c r="F26" i="1"/>
  <c r="G26" i="1"/>
  <c r="D30" i="1"/>
  <c r="E30" i="1"/>
  <c r="F30" i="1"/>
  <c r="G30" i="1"/>
  <c r="D32" i="1"/>
  <c r="E32" i="1"/>
  <c r="F32" i="1"/>
  <c r="G32" i="1"/>
  <c r="D38" i="1"/>
  <c r="E38" i="1"/>
  <c r="F38" i="1"/>
  <c r="G38" i="1"/>
  <c r="D34" i="1"/>
  <c r="E34" i="1"/>
  <c r="F34" i="1"/>
  <c r="G34" i="1"/>
  <c r="D36" i="1"/>
  <c r="E36" i="1"/>
  <c r="F36" i="1"/>
  <c r="G36" i="1"/>
  <c r="D40" i="1"/>
  <c r="E40" i="1"/>
  <c r="F40" i="1"/>
  <c r="G40" i="1"/>
  <c r="C43" i="1" l="1"/>
  <c r="C45" i="1"/>
  <c r="C51" i="1"/>
  <c r="C49" i="1"/>
  <c r="C47" i="1"/>
  <c r="C18" i="1"/>
  <c r="C40" i="1"/>
  <c r="C30" i="1"/>
  <c r="C22" i="1"/>
  <c r="C32" i="1"/>
  <c r="C24" i="1"/>
  <c r="C34" i="1"/>
  <c r="C16" i="1"/>
  <c r="C38" i="1"/>
  <c r="C26" i="1"/>
  <c r="C36" i="1"/>
  <c r="C20" i="1"/>
  <c r="D78" i="1"/>
  <c r="E78" i="1"/>
  <c r="F78" i="1"/>
  <c r="G78" i="1"/>
  <c r="D80" i="1"/>
  <c r="E80" i="1"/>
  <c r="F80" i="1"/>
  <c r="G80" i="1"/>
  <c r="D82" i="1"/>
  <c r="E82" i="1"/>
  <c r="F82" i="1"/>
  <c r="G82" i="1"/>
  <c r="D84" i="1"/>
  <c r="E84" i="1"/>
  <c r="F84" i="1"/>
  <c r="G84" i="1"/>
  <c r="D86" i="1"/>
  <c r="E86" i="1"/>
  <c r="F86" i="1"/>
  <c r="G86" i="1"/>
  <c r="D88" i="1"/>
  <c r="E88" i="1"/>
  <c r="F88" i="1"/>
  <c r="G88" i="1"/>
  <c r="D90" i="1"/>
  <c r="E90" i="1"/>
  <c r="F90" i="1"/>
  <c r="G90" i="1"/>
  <c r="D92" i="1"/>
  <c r="E92" i="1"/>
  <c r="F92" i="1"/>
  <c r="G92" i="1"/>
  <c r="D94" i="1"/>
  <c r="E94" i="1"/>
  <c r="F94" i="1"/>
  <c r="G94" i="1"/>
  <c r="D100" i="1"/>
  <c r="E100" i="1"/>
  <c r="F100" i="1"/>
  <c r="G100" i="1"/>
  <c r="D106" i="1"/>
  <c r="E106" i="1"/>
  <c r="F106" i="1"/>
  <c r="G106" i="1"/>
  <c r="D96" i="1"/>
  <c r="E96" i="1"/>
  <c r="F96" i="1"/>
  <c r="G96" i="1"/>
  <c r="D98" i="1"/>
  <c r="E98" i="1"/>
  <c r="F98" i="1"/>
  <c r="G98" i="1"/>
  <c r="D108" i="1"/>
  <c r="E108" i="1"/>
  <c r="F108" i="1"/>
  <c r="G108" i="1"/>
  <c r="D110" i="1"/>
  <c r="E110" i="1"/>
  <c r="F110" i="1"/>
  <c r="G110" i="1"/>
  <c r="C119" i="1" l="1"/>
  <c r="C54" i="1"/>
  <c r="C108" i="1"/>
  <c r="C98" i="1"/>
  <c r="C106" i="1"/>
  <c r="C92" i="1"/>
  <c r="C94" i="1"/>
  <c r="C110" i="1"/>
  <c r="C82" i="1"/>
  <c r="C86" i="1"/>
  <c r="C80" i="1"/>
  <c r="C88" i="1"/>
  <c r="C100" i="1"/>
  <c r="C84" i="1"/>
  <c r="C90" i="1"/>
  <c r="C78" i="1"/>
  <c r="C96" i="1"/>
  <c r="C70" i="1"/>
  <c r="C66" i="1"/>
  <c r="C56" i="1"/>
  <c r="C72" i="1"/>
  <c r="C64" i="1"/>
  <c r="C68" i="1"/>
  <c r="C60" i="1"/>
  <c r="C58" i="1"/>
  <c r="V11" i="1"/>
  <c r="P11" i="1"/>
  <c r="J11" i="1"/>
  <c r="B153" i="1" l="1"/>
  <c r="B149" i="1"/>
  <c r="B151" i="1"/>
  <c r="B147" i="1"/>
  <c r="B145" i="1"/>
  <c r="B121" i="1"/>
  <c r="B119" i="1"/>
  <c r="B123" i="1"/>
  <c r="B135" i="1"/>
  <c r="B137" i="1"/>
  <c r="B117" i="1"/>
  <c r="B90" i="1"/>
  <c r="B88" i="1"/>
  <c r="B78" i="1"/>
  <c r="B80" i="1"/>
  <c r="B82" i="1"/>
  <c r="B84" i="1"/>
  <c r="B92" i="1"/>
  <c r="B94" i="1"/>
  <c r="B100" i="1"/>
  <c r="B106" i="1"/>
  <c r="B96" i="1"/>
  <c r="B98" i="1"/>
  <c r="B108" i="1"/>
  <c r="B110" i="1"/>
  <c r="B76" i="1"/>
  <c r="B62" i="1"/>
  <c r="B20" i="1"/>
  <c r="B26" i="1"/>
  <c r="B40" i="1"/>
  <c r="B14" i="1"/>
  <c r="B158" i="1" l="1"/>
  <c r="B113" i="1"/>
  <c r="G117" i="1"/>
  <c r="F117" i="1"/>
  <c r="E117" i="1"/>
  <c r="D117" i="1"/>
  <c r="G76" i="1"/>
  <c r="F76" i="1"/>
  <c r="E76" i="1"/>
  <c r="D76" i="1"/>
  <c r="G62" i="1"/>
  <c r="F62" i="1"/>
  <c r="E62" i="1"/>
  <c r="D62" i="1"/>
  <c r="G14" i="1"/>
  <c r="F14" i="1"/>
  <c r="E14" i="1"/>
  <c r="E158" i="1" s="1"/>
  <c r="D14" i="1"/>
  <c r="D158" i="1" s="1"/>
  <c r="F158" i="1" l="1"/>
  <c r="G158" i="1"/>
  <c r="D113" i="1"/>
  <c r="F113" i="1"/>
  <c r="G113" i="1"/>
  <c r="E113" i="1"/>
  <c r="C62" i="1"/>
  <c r="C117" i="1"/>
  <c r="C14" i="1"/>
  <c r="C158" i="1" s="1"/>
  <c r="C76" i="1"/>
  <c r="C113" i="1" l="1"/>
  <c r="Q159" i="1"/>
  <c r="W159" i="1"/>
  <c r="K159" i="1" l="1"/>
  <c r="Q114" i="1"/>
  <c r="W114" i="1"/>
  <c r="K114" i="1"/>
</calcChain>
</file>

<file path=xl/sharedStrings.xml><?xml version="1.0" encoding="utf-8"?>
<sst xmlns="http://schemas.openxmlformats.org/spreadsheetml/2006/main" count="227" uniqueCount="153">
  <si>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</si>
  <si>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</si>
  <si>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</si>
  <si>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</si>
  <si>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</si>
  <si>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</si>
  <si>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</si>
  <si>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</si>
  <si>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</si>
  <si>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</si>
  <si>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</si>
  <si>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</si>
  <si>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</si>
  <si>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</si>
  <si>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</si>
  <si>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W</t>
  </si>
  <si>
    <t>C</t>
  </si>
  <si>
    <t>L</t>
  </si>
  <si>
    <t>P</t>
  </si>
  <si>
    <t>Seminarium dyplomowe</t>
  </si>
  <si>
    <t>Przygotowanie pracy dyplomowej</t>
  </si>
  <si>
    <t>Przedmiot obieralny 4</t>
  </si>
  <si>
    <t>WYDZIAŁ INŻYNIERII MECHANICZNEJ</t>
  </si>
  <si>
    <t>Praca przejściowa</t>
  </si>
  <si>
    <t>PLAN  STUDIÓW</t>
  </si>
  <si>
    <t>Z</t>
  </si>
  <si>
    <t>Przedmiot obieralny 5</t>
  </si>
  <si>
    <t>Negocjacje w biznesie</t>
  </si>
  <si>
    <t>Zarządzanie zespołem pracowniczym</t>
  </si>
  <si>
    <t>Wyszukiwanie literatury naukowej</t>
  </si>
  <si>
    <t>Język angielski</t>
  </si>
  <si>
    <t>Język niemiecki</t>
  </si>
  <si>
    <t>Seminarium przeddyplomowe</t>
  </si>
  <si>
    <t>Rygor</t>
  </si>
  <si>
    <t>Dla naboru:</t>
  </si>
  <si>
    <t>Rozdział zajęć na semestry</t>
  </si>
  <si>
    <t>0</t>
  </si>
  <si>
    <t>Przedmiot obieralny 1 (humanistyczny / społeczny)</t>
  </si>
  <si>
    <t>Przedmiot obieralny 2 (humanistyczny / społeczny)</t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</si>
  <si>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</si>
  <si>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t>Zarządzanie czasem</t>
  </si>
  <si>
    <t>Koncepcje zarządzania nowoczesnym przedsiębiorstwem</t>
  </si>
  <si>
    <t>Metodologia prowadzenia prac badawczo-rozwojowych</t>
  </si>
  <si>
    <t>Teoria sterowania</t>
  </si>
  <si>
    <t>Modelowanie urządzeń mechatronicznych</t>
  </si>
  <si>
    <t>Wspomaganie komputerowe zagadnień inżynierskich</t>
  </si>
  <si>
    <t>Konstrukcja obrabiarek i robotów</t>
  </si>
  <si>
    <t>Przemysł 4.0</t>
  </si>
  <si>
    <t>Urządzenia sterowane numerycznie</t>
  </si>
  <si>
    <t>Bezpieczeństwo maszyn i urządzeń</t>
  </si>
  <si>
    <t>Automatyczne układy transportu bliskiego</t>
  </si>
  <si>
    <t>Urządzenia bezzałogowe i transportu osobistego</t>
  </si>
  <si>
    <t>Cyfrowe przetwarzanie sygnałów</t>
  </si>
  <si>
    <t>Programowanie obrabiarek</t>
  </si>
  <si>
    <t>Zaawansowane metody obróbki ubytkowej i techniki przyrostowe</t>
  </si>
  <si>
    <t>Optymalizacja konstrukcji mechatronicznych</t>
  </si>
  <si>
    <t>Roboty przemysłowe</t>
  </si>
  <si>
    <t>Systemy SCADA i sieci przemysłowe</t>
  </si>
  <si>
    <t>Informatyka przemysłowa</t>
  </si>
  <si>
    <t>Projektowanie zespołów podwozi pojazdów</t>
  </si>
  <si>
    <t>Projektowanie prototypów i stanowisk badawczych</t>
  </si>
  <si>
    <t>Mobilne maszyny robocze</t>
  </si>
  <si>
    <t>Certyfikacja maszyn i pojazdów</t>
  </si>
  <si>
    <t>Mechatroniczne sterowanie układami pojazdów</t>
  </si>
  <si>
    <t>Elementy Przemysłu 4.0</t>
  </si>
  <si>
    <t>Symulacje komputerowe w badaniach maszyn i pojazdów</t>
  </si>
  <si>
    <t>Modelowanie i symulacja ruchu pojazdów</t>
  </si>
  <si>
    <t>Zaawansowane modelowanie geometryczne</t>
  </si>
  <si>
    <t>Nadzorowanie i dynamika maszyn</t>
  </si>
  <si>
    <t>Zastosowanie materiałów i metod inteligentnych</t>
  </si>
  <si>
    <t>Układy elektroniczne</t>
  </si>
  <si>
    <t>Programowanie mikrokontrolerów 32-bitowych</t>
  </si>
  <si>
    <t>Programowanie systemów sterowania w mechatronice</t>
  </si>
  <si>
    <t>Zarządzanie dla inżynierów</t>
  </si>
  <si>
    <t>Analiza wytrzymałościowa konstrukcji mechanicznych</t>
  </si>
  <si>
    <t>Modelowanie i symulacje układów mechanicznych</t>
  </si>
  <si>
    <t>Wizja maszynowa</t>
  </si>
  <si>
    <t>Systemy wbudowane</t>
  </si>
  <si>
    <t>Zaawansowane metody projektowania maszyn</t>
  </si>
  <si>
    <t>Język polski</t>
  </si>
  <si>
    <t>Podstawowe szkolenie z zakresu BHP</t>
  </si>
  <si>
    <t>Przedmiot obieralny 3</t>
  </si>
  <si>
    <t>Konstrukcja napędów płynowych</t>
  </si>
  <si>
    <r>
      <t xml:space="preserve">Język kształcenia: </t>
    </r>
    <r>
      <rPr>
        <b/>
        <sz val="16"/>
        <rFont val="Arial"/>
        <family val="2"/>
        <charset val="238"/>
      </rPr>
      <t>angielski</t>
    </r>
  </si>
  <si>
    <r>
      <rPr>
        <sz val="18"/>
        <rFont val="Arial"/>
        <family val="2"/>
        <charset val="238"/>
      </rPr>
      <t>Kierunek:</t>
    </r>
    <r>
      <rPr>
        <b/>
        <sz val="18"/>
        <color theme="6" tint="-0.249977111117893"/>
        <rFont val="Arial"/>
        <family val="2"/>
        <charset val="238"/>
      </rPr>
      <t xml:space="preserve"> </t>
    </r>
    <r>
      <rPr>
        <sz val="18"/>
        <rFont val="Arial"/>
        <family val="2"/>
        <charset val="238"/>
      </rPr>
      <t>MECHATRONIKA</t>
    </r>
    <r>
      <rPr>
        <sz val="22"/>
        <rFont val="Arial"/>
        <family val="2"/>
        <charset val="238"/>
      </rPr>
      <t xml:space="preserve">
</t>
    </r>
    <r>
      <rPr>
        <b/>
        <sz val="22"/>
        <color theme="5" tint="-0.499984740745262"/>
        <rFont val="Arial"/>
        <family val="2"/>
        <charset val="238"/>
      </rPr>
      <t>MECHATRONICS</t>
    </r>
  </si>
  <si>
    <t>Business negotiations</t>
  </si>
  <si>
    <t>Team management</t>
  </si>
  <si>
    <t>Time management</t>
  </si>
  <si>
    <t>Modern enterprise management concepts</t>
  </si>
  <si>
    <t>English</t>
  </si>
  <si>
    <t>German</t>
  </si>
  <si>
    <t>Polish</t>
  </si>
  <si>
    <t>Methodology of conducting research and development works</t>
  </si>
  <si>
    <t>Management for engineers</t>
  </si>
  <si>
    <t>A short course in occupational safety</t>
  </si>
  <si>
    <t>Modeling and simulations of mechanical systems</t>
  </si>
  <si>
    <t>Strength analysis of mechanical structures</t>
  </si>
  <si>
    <t>Control theory</t>
  </si>
  <si>
    <t>Computer assissted engineering problems</t>
  </si>
  <si>
    <t>Searching for scientific literature</t>
  </si>
  <si>
    <t>Monitoring and dynamics of machines</t>
  </si>
  <si>
    <t>Modeling of mechatronic devices</t>
  </si>
  <si>
    <t>Optimization of mechatronic structures</t>
  </si>
  <si>
    <t>Industrial robots</t>
  </si>
  <si>
    <t>SCADA systems and industrial networks</t>
  </si>
  <si>
    <t>Machine vision</t>
  </si>
  <si>
    <t>Application of intelligent materials and methods</t>
  </si>
  <si>
    <t>Electronic circuits</t>
  </si>
  <si>
    <t>Advanced methods of removal manufacturing and addditive processes</t>
  </si>
  <si>
    <t>Programming of 32-bit microcontrollers</t>
  </si>
  <si>
    <t>Passing project</t>
  </si>
  <si>
    <t>Design of machine tools and robots</t>
  </si>
  <si>
    <t>Industry 4.0</t>
  </si>
  <si>
    <t>Designing of fluid devices</t>
  </si>
  <si>
    <t>Embeded systems</t>
  </si>
  <si>
    <t>Pre-graduate seminar</t>
  </si>
  <si>
    <t>Vehicle chassis systems and components design</t>
  </si>
  <si>
    <t>Designing prototypes and test stands</t>
  </si>
  <si>
    <t>Advanced methods of machine design</t>
  </si>
  <si>
    <t>Diploma seminar</t>
  </si>
  <si>
    <t>Preparation of the diploma thesis</t>
  </si>
  <si>
    <t>Programming of control systems in mechatronics</t>
  </si>
  <si>
    <t>Elective course 5</t>
  </si>
  <si>
    <t>Elective course 3</t>
  </si>
  <si>
    <t>Elective course 4</t>
  </si>
  <si>
    <t>Automatic handling systems</t>
  </si>
  <si>
    <t>Advanced geometric modeling</t>
  </si>
  <si>
    <t>Numerically controlled devices</t>
  </si>
  <si>
    <t>Safety of machines and devices</t>
  </si>
  <si>
    <t>Digital signal processing</t>
  </si>
  <si>
    <t>Programming of machine tools</t>
  </si>
  <si>
    <t>Certification of machines and vehicles</t>
  </si>
  <si>
    <t>(Mechatronic control of vehicle systems</t>
  </si>
  <si>
    <t>Unmanned and personal transport devices</t>
  </si>
  <si>
    <t>Mobile work machines</t>
  </si>
  <si>
    <t>Elements of Industry 4.0</t>
  </si>
  <si>
    <t>Computer simulations in studies of machines and vehicles</t>
  </si>
  <si>
    <t>Vehicle dynamics modelling and simulation</t>
  </si>
  <si>
    <t>Industrial computer science</t>
  </si>
  <si>
    <r>
      <rPr>
        <sz val="18"/>
        <rFont val="Verdana"/>
        <family val="2"/>
        <charset val="238"/>
      </rPr>
      <t>Blok A</t>
    </r>
    <r>
      <rPr>
        <b/>
        <sz val="18"/>
        <rFont val="Verdana"/>
        <family val="2"/>
        <charset val="238"/>
      </rPr>
      <t xml:space="preserve">  - Przedmioty ogólne</t>
    </r>
  </si>
  <si>
    <r>
      <rPr>
        <sz val="18"/>
        <rFont val="Verdana"/>
        <family val="2"/>
        <charset val="238"/>
      </rPr>
      <t xml:space="preserve">Blok B - </t>
    </r>
    <r>
      <rPr>
        <b/>
        <sz val="18"/>
        <rFont val="Arial CE"/>
        <charset val="238"/>
      </rPr>
      <t>Przedmioty podstawowe</t>
    </r>
  </si>
  <si>
    <r>
      <t xml:space="preserve">Blok C - </t>
    </r>
    <r>
      <rPr>
        <b/>
        <sz val="18"/>
        <rFont val="Verdana"/>
        <family val="2"/>
        <charset val="238"/>
      </rPr>
      <t>Przedmioty kierunkowe</t>
    </r>
  </si>
  <si>
    <r>
      <t>Blok D1 - Przedmioty specjalności:</t>
    </r>
    <r>
      <rPr>
        <b/>
        <sz val="16"/>
        <rFont val="Verdana"/>
        <family val="2"/>
        <charset val="238"/>
      </rPr>
      <t xml:space="preserve"> </t>
    </r>
    <r>
      <rPr>
        <b/>
        <sz val="16"/>
        <color theme="5" tint="-0.499984740745262"/>
        <rFont val="Verdana"/>
        <family val="2"/>
        <charset val="238"/>
      </rPr>
      <t xml:space="preserve"> Konstrukcje i sterowanie urządzeń mechatronicznych</t>
    </r>
  </si>
  <si>
    <r>
      <t>Blok D2 - Przedmioty specjalności:</t>
    </r>
    <r>
      <rPr>
        <b/>
        <sz val="16"/>
        <rFont val="Verdana"/>
        <family val="2"/>
        <charset val="238"/>
      </rPr>
      <t xml:space="preserve"> </t>
    </r>
    <r>
      <rPr>
        <b/>
        <sz val="16"/>
        <color rgb="FF7030A0"/>
        <rFont val="Verdana"/>
        <family val="2"/>
        <charset val="238"/>
      </rPr>
      <t xml:space="preserve"> </t>
    </r>
    <r>
      <rPr>
        <b/>
        <sz val="16"/>
        <color theme="5" tint="-0.499984740745262"/>
        <rFont val="Verdana"/>
        <family val="2"/>
        <charset val="238"/>
      </rPr>
      <t>Projektowanie mechatroniczne maszyn i pojazdów</t>
    </r>
  </si>
  <si>
    <r>
      <rPr>
        <sz val="18"/>
        <rFont val="Verdana"/>
        <family val="2"/>
        <charset val="238"/>
      </rPr>
      <t>Razem:</t>
    </r>
    <r>
      <rPr>
        <b/>
        <sz val="18"/>
        <rFont val="Verdana"/>
        <family val="2"/>
        <charset val="238"/>
      </rPr>
      <t xml:space="preserve">
</t>
    </r>
    <r>
      <rPr>
        <b/>
        <sz val="18"/>
        <color theme="5" tint="-0.499984740745262"/>
        <rFont val="Verdana"/>
        <family val="2"/>
        <charset val="238"/>
      </rPr>
      <t>Konstrukcje i sterowanie urządzeń mechatronicznych</t>
    </r>
  </si>
  <si>
    <r>
      <rPr>
        <sz val="18"/>
        <rFont val="Verdana"/>
        <family val="2"/>
        <charset val="238"/>
      </rPr>
      <t>Razem:</t>
    </r>
    <r>
      <rPr>
        <b/>
        <sz val="18"/>
        <rFont val="Verdana"/>
        <family val="2"/>
        <charset val="238"/>
      </rPr>
      <t xml:space="preserve">
</t>
    </r>
    <r>
      <rPr>
        <b/>
        <sz val="18"/>
        <color theme="5" tint="-0.499984740745262"/>
        <rFont val="Verdana"/>
        <family val="2"/>
        <charset val="238"/>
      </rPr>
      <t>Projektowanie mechatroniczne maszyn i pojazdów</t>
    </r>
  </si>
  <si>
    <t>Elective course 1 (humanistic / social)</t>
  </si>
  <si>
    <t>Elective course 2 (humanistic / social)</t>
  </si>
  <si>
    <t>Przedmiot obieralny - język obcy</t>
  </si>
  <si>
    <t>Elective course  - foreign language</t>
  </si>
  <si>
    <r>
      <t>Liczba godzin zajęć w programie studiów drugiego stopnia kierunku mechatronika</t>
    </r>
    <r>
      <rPr>
        <b/>
        <sz val="18"/>
        <rFont val="Arial CE"/>
        <charset val="238"/>
      </rPr>
      <t>: 1203 godzin</t>
    </r>
    <r>
      <rPr>
        <sz val="18"/>
        <rFont val="Arial CE"/>
        <charset val="238"/>
      </rPr>
      <t xml:space="preserve"> (w tym 1191 godzin w planie studiów i 12 godzin w formie egzaminów)</t>
    </r>
  </si>
  <si>
    <r>
      <t xml:space="preserve">Obowiązuje od roku akademickiego </t>
    </r>
    <r>
      <rPr>
        <b/>
        <sz val="14"/>
        <rFont val="Arial CE"/>
        <charset val="238"/>
      </rPr>
      <t>2023/2024</t>
    </r>
  </si>
  <si>
    <t>Zatwierdzony przez Sentat Akademicki PP uchwałą Nr 113/2020-2024 z dnia 21.12.2022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</si>
</sst>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b/>
      <sz val="24"/>
      <name val="Bookman Old Style"/>
      <family val="1"/>
      <charset val="238"/>
    </font>
    <font>
      <sz val="10"/>
      <name val="Arial"/>
      <family val="2"/>
      <charset val="238"/>
    </font>
    <font>
      <b/>
      <sz val="28"/>
      <name val="Bookman Old Style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0"/>
      <name val="Arial CE"/>
      <charset val="238"/>
    </font>
    <font>
      <b/>
      <sz val="14"/>
      <name val="Arial CE"/>
      <charset val="238"/>
    </font>
    <font>
      <sz val="14"/>
      <color theme="9" tint="-0.249977111117893"/>
      <name val="Arial CE"/>
      <family val="2"/>
      <charset val="238"/>
    </font>
    <font>
      <b/>
      <sz val="12"/>
      <name val="Arial CE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sz val="18"/>
      <name val="ZurichCnEU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sz val="22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sz val="28"/>
      <color theme="3"/>
      <name val="SquareSlab711MdEU"/>
      <charset val="238"/>
    </font>
    <font>
      <b/>
      <sz val="22"/>
      <color theme="5" tint="-0.499984740745262"/>
      <name val="Arial"/>
      <family val="2"/>
      <charset val="238"/>
    </font>
    <font>
      <sz val="11"/>
      <name val="Arial CE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 CE"/>
      <charset val="238"/>
    </font>
    <font>
      <sz val="18"/>
      <color theme="0" tint="-0.499984740745262"/>
      <name val="Verdana"/>
      <family val="2"/>
      <charset val="238"/>
    </font>
    <font>
      <sz val="18"/>
      <color rgb="FF00B0F0"/>
      <name val="Verdana"/>
      <family val="2"/>
      <charset val="238"/>
    </font>
    <font>
      <sz val="18"/>
      <name val="Verdana"/>
      <family val="2"/>
      <charset val="238"/>
    </font>
    <font>
      <sz val="18"/>
      <color rgb="FF0070C0"/>
      <name val="Verdana"/>
      <family val="2"/>
      <charset val="238"/>
    </font>
    <font>
      <b/>
      <sz val="18"/>
      <color theme="6" tint="-0.249977111117893"/>
      <name val="Arial"/>
      <family val="2"/>
      <charset val="238"/>
    </font>
    <font>
      <b/>
      <sz val="18"/>
      <name val="Verdana"/>
      <family val="2"/>
      <charset val="238"/>
    </font>
    <font>
      <b/>
      <sz val="18"/>
      <name val="Arial CE"/>
      <family val="2"/>
      <charset val="238"/>
    </font>
    <font>
      <b/>
      <sz val="16"/>
      <color theme="5" tint="-0.499984740745262"/>
      <name val="Verdana"/>
      <family val="2"/>
      <charset val="238"/>
    </font>
    <font>
      <b/>
      <sz val="18"/>
      <color theme="5" tint="-0.499984740745262"/>
      <name val="Verdana"/>
      <family val="2"/>
      <charset val="238"/>
    </font>
    <font>
      <b/>
      <sz val="16"/>
      <name val="Verdana"/>
      <family val="2"/>
      <charset val="238"/>
    </font>
    <font>
      <sz val="18"/>
      <name val="Arial CE"/>
      <charset val="238"/>
    </font>
    <font>
      <sz val="16"/>
      <name val="Verdana"/>
      <family val="2"/>
      <charset val="238"/>
    </font>
    <font>
      <b/>
      <sz val="16"/>
      <color rgb="FF7030A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2">
    <xf numFmtId="0" fontId="0" fillId="0" borderId="0"/>
    <xf numFmtId="0" fontId="9" fillId="0" borderId="0"/>
    <xf numFmtId="0" fontId="3" fillId="2" borderId="0"/>
    <xf numFmtId="0" fontId="9" fillId="0" borderId="0"/>
    <xf numFmtId="0" fontId="3" fillId="0" borderId="0"/>
    <xf numFmtId="0" fontId="9" fillId="0" borderId="0"/>
    <xf numFmtId="0" fontId="2" fillId="0" borderId="0"/>
    <xf numFmtId="0" fontId="29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8">
    <xf numFmtId="0" fontId="0" fillId="0" borderId="0" xfId="0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5" fillId="0" borderId="3" xfId="0" applyFont="1" applyBorder="1"/>
    <xf numFmtId="0" fontId="5" fillId="2" borderId="0" xfId="2" applyFont="1"/>
    <xf numFmtId="0" fontId="5" fillId="2" borderId="0" xfId="2" applyFont="1" applyAlignment="1">
      <alignment horizontal="center" vertical="center"/>
    </xf>
    <xf numFmtId="0" fontId="23" fillId="0" borderId="0" xfId="0" applyFont="1"/>
    <xf numFmtId="0" fontId="24" fillId="2" borderId="0" xfId="2" applyFont="1" applyAlignment="1">
      <alignment horizontal="center" vertical="center"/>
    </xf>
    <xf numFmtId="0" fontId="15" fillId="0" borderId="0" xfId="2" applyFont="1" applyFill="1" applyAlignment="1">
      <alignment horizontal="center"/>
    </xf>
    <xf numFmtId="0" fontId="26" fillId="0" borderId="0" xfId="0" applyFont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7" fillId="8" borderId="1" xfId="0" applyFont="1" applyFill="1" applyBorder="1"/>
    <xf numFmtId="0" fontId="5" fillId="8" borderId="1" xfId="0" applyFont="1" applyFill="1" applyBorder="1"/>
    <xf numFmtId="0" fontId="6" fillId="8" borderId="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4" fillId="0" borderId="4" xfId="1" applyFont="1" applyBorder="1" applyAlignment="1">
      <alignment horizontal="left" vertical="center"/>
    </xf>
    <xf numFmtId="0" fontId="26" fillId="0" borderId="3" xfId="0" applyFont="1" applyBorder="1"/>
    <xf numFmtId="0" fontId="33" fillId="0" borderId="2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17" fillId="0" borderId="7" xfId="2" applyFont="1" applyFill="1" applyBorder="1" applyAlignment="1">
      <alignment horizontal="center" vertical="center"/>
    </xf>
    <xf numFmtId="0" fontId="15" fillId="0" borderId="33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vertical="center"/>
    </xf>
    <xf numFmtId="0" fontId="11" fillId="0" borderId="35" xfId="2" applyFont="1" applyFill="1" applyBorder="1" applyAlignment="1">
      <alignment horizontal="center" vertical="center"/>
    </xf>
    <xf numFmtId="0" fontId="19" fillId="0" borderId="36" xfId="2" applyFont="1" applyFill="1" applyBorder="1" applyAlignment="1">
      <alignment vertical="center"/>
    </xf>
    <xf numFmtId="0" fontId="0" fillId="0" borderId="6" xfId="2" applyFont="1" applyFill="1" applyBorder="1" applyAlignment="1">
      <alignment horizontal="center" vertical="center"/>
    </xf>
    <xf numFmtId="0" fontId="19" fillId="5" borderId="39" xfId="2" applyFont="1" applyFill="1" applyBorder="1" applyAlignment="1">
      <alignment horizontal="center" vertical="center"/>
    </xf>
    <xf numFmtId="0" fontId="19" fillId="5" borderId="24" xfId="2" applyFont="1" applyFill="1" applyBorder="1" applyAlignment="1">
      <alignment horizontal="center" vertical="center"/>
    </xf>
    <xf numFmtId="0" fontId="19" fillId="0" borderId="23" xfId="2" applyFont="1" applyFill="1" applyBorder="1" applyAlignment="1">
      <alignment horizontal="center" vertical="center"/>
    </xf>
    <xf numFmtId="0" fontId="19" fillId="0" borderId="24" xfId="2" applyFont="1" applyFill="1" applyBorder="1" applyAlignment="1">
      <alignment horizontal="center" vertical="center"/>
    </xf>
    <xf numFmtId="0" fontId="19" fillId="5" borderId="25" xfId="2" applyFont="1" applyFill="1" applyBorder="1" applyAlignment="1">
      <alignment horizontal="center" vertical="center"/>
    </xf>
    <xf numFmtId="0" fontId="31" fillId="3" borderId="40" xfId="2" applyFont="1" applyFill="1" applyBorder="1" applyAlignment="1">
      <alignment horizontal="center" vertical="center"/>
    </xf>
    <xf numFmtId="0" fontId="32" fillId="5" borderId="26" xfId="2" applyFont="1" applyFill="1" applyBorder="1" applyAlignment="1">
      <alignment horizontal="center" vertical="center"/>
    </xf>
    <xf numFmtId="0" fontId="31" fillId="2" borderId="26" xfId="2" applyFont="1" applyBorder="1" applyAlignment="1">
      <alignment horizontal="center" vertical="center"/>
    </xf>
    <xf numFmtId="0" fontId="31" fillId="2" borderId="27" xfId="2" applyFont="1" applyBorder="1" applyAlignment="1">
      <alignment horizontal="center" vertical="center"/>
    </xf>
    <xf numFmtId="0" fontId="31" fillId="3" borderId="26" xfId="2" applyFont="1" applyFill="1" applyBorder="1" applyAlignment="1">
      <alignment horizontal="center" vertical="center"/>
    </xf>
    <xf numFmtId="0" fontId="31" fillId="5" borderId="26" xfId="2" applyFont="1" applyFill="1" applyBorder="1" applyAlignment="1">
      <alignment horizontal="center" vertical="center"/>
    </xf>
    <xf numFmtId="0" fontId="31" fillId="5" borderId="41" xfId="2" applyFont="1" applyFill="1" applyBorder="1" applyAlignment="1">
      <alignment horizontal="center" vertical="center"/>
    </xf>
    <xf numFmtId="0" fontId="31" fillId="4" borderId="42" xfId="2" applyFont="1" applyFill="1" applyBorder="1" applyAlignment="1">
      <alignment horizontal="center" vertical="center"/>
    </xf>
    <xf numFmtId="0" fontId="31" fillId="0" borderId="26" xfId="2" applyFont="1" applyFill="1" applyBorder="1" applyAlignment="1">
      <alignment horizontal="center" vertical="center"/>
    </xf>
    <xf numFmtId="0" fontId="31" fillId="0" borderId="43" xfId="2" applyFont="1" applyFill="1" applyBorder="1" applyAlignment="1">
      <alignment horizontal="center" vertical="center"/>
    </xf>
    <xf numFmtId="0" fontId="31" fillId="4" borderId="40" xfId="2" applyFont="1" applyFill="1" applyBorder="1" applyAlignment="1">
      <alignment horizontal="center" vertical="center"/>
    </xf>
    <xf numFmtId="0" fontId="31" fillId="5" borderId="28" xfId="2" applyFont="1" applyFill="1" applyBorder="1" applyAlignment="1">
      <alignment horizontal="center" vertical="center"/>
    </xf>
    <xf numFmtId="0" fontId="40" fillId="2" borderId="5" xfId="2" applyFont="1" applyBorder="1" applyAlignment="1">
      <alignment horizontal="left" vertical="center" wrapText="1" indent="1"/>
    </xf>
    <xf numFmtId="0" fontId="31" fillId="3" borderId="34" xfId="2" applyFont="1" applyFill="1" applyBorder="1" applyAlignment="1">
      <alignment horizontal="center" vertical="center"/>
    </xf>
    <xf numFmtId="0" fontId="32" fillId="5" borderId="15" xfId="2" applyFont="1" applyFill="1" applyBorder="1" applyAlignment="1">
      <alignment horizontal="center" vertical="center"/>
    </xf>
    <xf numFmtId="0" fontId="31" fillId="2" borderId="15" xfId="2" applyFont="1" applyBorder="1" applyAlignment="1">
      <alignment horizontal="center" vertical="center"/>
    </xf>
    <xf numFmtId="0" fontId="31" fillId="2" borderId="17" xfId="2" applyFont="1" applyBorder="1" applyAlignment="1">
      <alignment horizontal="center" vertical="center"/>
    </xf>
    <xf numFmtId="0" fontId="31" fillId="3" borderId="15" xfId="2" applyFont="1" applyFill="1" applyBorder="1" applyAlignment="1">
      <alignment horizontal="center" vertical="center"/>
    </xf>
    <xf numFmtId="0" fontId="31" fillId="5" borderId="15" xfId="2" applyFont="1" applyFill="1" applyBorder="1" applyAlignment="1">
      <alignment horizontal="center" vertical="center"/>
    </xf>
    <xf numFmtId="0" fontId="31" fillId="5" borderId="30" xfId="2" applyFont="1" applyFill="1" applyBorder="1" applyAlignment="1">
      <alignment horizontal="center" vertical="center"/>
    </xf>
    <xf numFmtId="0" fontId="31" fillId="4" borderId="44" xfId="2" applyFont="1" applyFill="1" applyBorder="1" applyAlignment="1">
      <alignment horizontal="center" vertical="center"/>
    </xf>
    <xf numFmtId="0" fontId="31" fillId="0" borderId="15" xfId="2" applyFont="1" applyFill="1" applyBorder="1" applyAlignment="1">
      <alignment horizontal="center" vertical="center"/>
    </xf>
    <xf numFmtId="0" fontId="31" fillId="0" borderId="45" xfId="2" applyFont="1" applyFill="1" applyBorder="1" applyAlignment="1">
      <alignment horizontal="center" vertical="center"/>
    </xf>
    <xf numFmtId="0" fontId="31" fillId="4" borderId="34" xfId="2" applyFont="1" applyFill="1" applyBorder="1" applyAlignment="1">
      <alignment horizontal="center" vertical="center"/>
    </xf>
    <xf numFmtId="0" fontId="31" fillId="5" borderId="46" xfId="2" applyFont="1" applyFill="1" applyBorder="1" applyAlignment="1">
      <alignment horizontal="center" vertical="center"/>
    </xf>
    <xf numFmtId="0" fontId="41" fillId="2" borderId="5" xfId="2" applyFont="1" applyBorder="1" applyAlignment="1">
      <alignment horizontal="left" vertical="center" wrapText="1" indent="2"/>
    </xf>
    <xf numFmtId="0" fontId="42" fillId="2" borderId="5" xfId="2" applyFont="1" applyBorder="1" applyAlignment="1">
      <alignment horizontal="left" vertical="center" wrapText="1" indent="2"/>
    </xf>
    <xf numFmtId="0" fontId="42" fillId="2" borderId="22" xfId="2" applyFont="1" applyBorder="1" applyAlignment="1">
      <alignment horizontal="left" vertical="center" wrapText="1" indent="2"/>
    </xf>
    <xf numFmtId="0" fontId="31" fillId="3" borderId="37" xfId="2" applyFont="1" applyFill="1" applyBorder="1" applyAlignment="1">
      <alignment horizontal="center" vertical="center"/>
    </xf>
    <xf numFmtId="0" fontId="32" fillId="5" borderId="19" xfId="2" applyFont="1" applyFill="1" applyBorder="1" applyAlignment="1">
      <alignment horizontal="center" vertical="center"/>
    </xf>
    <xf numFmtId="0" fontId="31" fillId="2" borderId="19" xfId="2" applyFont="1" applyBorder="1" applyAlignment="1">
      <alignment horizontal="center" vertical="center"/>
    </xf>
    <xf numFmtId="0" fontId="31" fillId="2" borderId="20" xfId="2" applyFont="1" applyBorder="1" applyAlignment="1">
      <alignment horizontal="center" vertical="center"/>
    </xf>
    <xf numFmtId="0" fontId="31" fillId="3" borderId="19" xfId="2" applyFont="1" applyFill="1" applyBorder="1" applyAlignment="1">
      <alignment horizontal="center" vertical="center"/>
    </xf>
    <xf numFmtId="0" fontId="31" fillId="5" borderId="19" xfId="2" applyFont="1" applyFill="1" applyBorder="1" applyAlignment="1">
      <alignment horizontal="center" vertical="center"/>
    </xf>
    <xf numFmtId="0" fontId="31" fillId="5" borderId="47" xfId="2" applyFont="1" applyFill="1" applyBorder="1" applyAlignment="1">
      <alignment horizontal="center" vertical="center"/>
    </xf>
    <xf numFmtId="0" fontId="31" fillId="4" borderId="48" xfId="2" applyFont="1" applyFill="1" applyBorder="1" applyAlignment="1">
      <alignment horizontal="center" vertical="center"/>
    </xf>
    <xf numFmtId="0" fontId="31" fillId="0" borderId="19" xfId="2" applyFont="1" applyFill="1" applyBorder="1" applyAlignment="1">
      <alignment horizontal="center" vertical="center"/>
    </xf>
    <xf numFmtId="0" fontId="31" fillId="0" borderId="49" xfId="2" applyFont="1" applyFill="1" applyBorder="1" applyAlignment="1">
      <alignment horizontal="center" vertical="center"/>
    </xf>
    <xf numFmtId="0" fontId="31" fillId="4" borderId="37" xfId="2" applyFont="1" applyFill="1" applyBorder="1" applyAlignment="1">
      <alignment horizontal="center" vertical="center"/>
    </xf>
    <xf numFmtId="0" fontId="31" fillId="5" borderId="21" xfId="2" applyFont="1" applyFill="1" applyBorder="1" applyAlignment="1">
      <alignment horizontal="center" vertical="center"/>
    </xf>
    <xf numFmtId="0" fontId="5" fillId="2" borderId="7" xfId="2" applyFont="1" applyBorder="1"/>
    <xf numFmtId="0" fontId="19" fillId="0" borderId="35" xfId="2" applyFont="1" applyFill="1" applyBorder="1" applyAlignment="1">
      <alignment horizontal="left" vertical="center"/>
    </xf>
    <xf numFmtId="0" fontId="22" fillId="6" borderId="51" xfId="0" applyFont="1" applyFill="1" applyBorder="1" applyAlignment="1">
      <alignment horizontal="left" vertical="center" indent="1"/>
    </xf>
    <xf numFmtId="0" fontId="22" fillId="6" borderId="52" xfId="0" applyFont="1" applyFill="1" applyBorder="1" applyAlignment="1">
      <alignment horizontal="left" vertical="center" indent="1"/>
    </xf>
    <xf numFmtId="0" fontId="22" fillId="0" borderId="51" xfId="0" applyFont="1" applyBorder="1" applyAlignment="1">
      <alignment horizontal="left" vertical="center" indent="1"/>
    </xf>
    <xf numFmtId="0" fontId="12" fillId="0" borderId="51" xfId="0" applyFont="1" applyBorder="1" applyAlignment="1">
      <alignment vertical="center"/>
    </xf>
    <xf numFmtId="0" fontId="23" fillId="0" borderId="51" xfId="0" applyFont="1" applyBorder="1" applyAlignment="1">
      <alignment horizontal="center"/>
    </xf>
    <xf numFmtId="0" fontId="12" fillId="0" borderId="53" xfId="0" applyFont="1" applyBorder="1" applyAlignment="1">
      <alignment vertical="center"/>
    </xf>
    <xf numFmtId="0" fontId="42" fillId="2" borderId="22" xfId="2" applyFont="1" applyBorder="1" applyAlignment="1">
      <alignment horizontal="left" vertical="center" indent="1"/>
    </xf>
    <xf numFmtId="0" fontId="42" fillId="2" borderId="22" xfId="2" applyFont="1" applyBorder="1" applyAlignment="1">
      <alignment horizontal="left" vertical="center" indent="2"/>
    </xf>
    <xf numFmtId="0" fontId="31" fillId="4" borderId="54" xfId="2" applyFont="1" applyFill="1" applyBorder="1" applyAlignment="1">
      <alignment horizontal="left" vertical="center" indent="1"/>
    </xf>
    <xf numFmtId="0" fontId="31" fillId="3" borderId="26" xfId="2" applyFont="1" applyFill="1" applyBorder="1" applyAlignment="1">
      <alignment horizontal="left" vertical="center" indent="1"/>
    </xf>
    <xf numFmtId="0" fontId="31" fillId="5" borderId="26" xfId="2" applyFont="1" applyFill="1" applyBorder="1" applyAlignment="1">
      <alignment horizontal="left" vertical="center" indent="1"/>
    </xf>
    <xf numFmtId="0" fontId="31" fillId="4" borderId="18" xfId="2" applyFont="1" applyFill="1" applyBorder="1" applyAlignment="1">
      <alignment horizontal="left" vertical="center" indent="1"/>
    </xf>
    <xf numFmtId="0" fontId="31" fillId="3" borderId="19" xfId="2" applyFont="1" applyFill="1" applyBorder="1" applyAlignment="1">
      <alignment horizontal="left" vertical="center" indent="1"/>
    </xf>
    <xf numFmtId="0" fontId="31" fillId="5" borderId="19" xfId="2" applyFont="1" applyFill="1" applyBorder="1" applyAlignment="1">
      <alignment horizontal="left" vertical="center" indent="1"/>
    </xf>
    <xf numFmtId="0" fontId="31" fillId="4" borderId="40" xfId="2" quotePrefix="1" applyFont="1" applyFill="1" applyBorder="1" applyAlignment="1">
      <alignment horizontal="center" vertical="center"/>
    </xf>
    <xf numFmtId="0" fontId="31" fillId="4" borderId="42" xfId="2" quotePrefix="1" applyFont="1" applyFill="1" applyBorder="1" applyAlignment="1">
      <alignment horizontal="center" vertical="center"/>
    </xf>
    <xf numFmtId="0" fontId="31" fillId="4" borderId="37" xfId="2" quotePrefix="1" applyFont="1" applyFill="1" applyBorder="1" applyAlignment="1">
      <alignment horizontal="center" vertical="center"/>
    </xf>
    <xf numFmtId="0" fontId="31" fillId="4" borderId="48" xfId="2" quotePrefix="1" applyFont="1" applyFill="1" applyBorder="1" applyAlignment="1">
      <alignment horizontal="center" vertical="center"/>
    </xf>
    <xf numFmtId="0" fontId="31" fillId="4" borderId="34" xfId="2" quotePrefix="1" applyFont="1" applyFill="1" applyBorder="1" applyAlignment="1">
      <alignment horizontal="center" vertical="center"/>
    </xf>
    <xf numFmtId="0" fontId="31" fillId="4" borderId="55" xfId="2" applyFont="1" applyFill="1" applyBorder="1" applyAlignment="1">
      <alignment horizontal="left" vertical="center" indent="1"/>
    </xf>
    <xf numFmtId="0" fontId="31" fillId="3" borderId="15" xfId="2" applyFont="1" applyFill="1" applyBorder="1" applyAlignment="1">
      <alignment horizontal="left" vertical="center" indent="1"/>
    </xf>
    <xf numFmtId="0" fontId="31" fillId="5" borderId="15" xfId="2" applyFont="1" applyFill="1" applyBorder="1" applyAlignment="1">
      <alignment horizontal="left" vertical="center" indent="1"/>
    </xf>
    <xf numFmtId="0" fontId="40" fillId="2" borderId="5" xfId="2" applyFont="1" applyBorder="1" applyAlignment="1">
      <alignment horizontal="left" vertical="center" indent="1"/>
    </xf>
    <xf numFmtId="0" fontId="42" fillId="2" borderId="5" xfId="2" applyFont="1" applyBorder="1" applyAlignment="1">
      <alignment horizontal="left" vertical="center" indent="2"/>
    </xf>
    <xf numFmtId="0" fontId="42" fillId="2" borderId="5" xfId="2" applyFont="1" applyBorder="1" applyAlignment="1">
      <alignment horizontal="left" vertical="center" indent="1"/>
    </xf>
    <xf numFmtId="0" fontId="39" fillId="2" borderId="29" xfId="2" applyFont="1" applyBorder="1" applyAlignment="1">
      <alignment horizontal="left" vertical="center" wrapText="1" indent="1"/>
    </xf>
    <xf numFmtId="0" fontId="41" fillId="2" borderId="5" xfId="2" applyFont="1" applyBorder="1" applyAlignment="1">
      <alignment horizontal="left" vertical="center" wrapText="1" indent="3"/>
    </xf>
    <xf numFmtId="0" fontId="42" fillId="2" borderId="5" xfId="2" applyFont="1" applyBorder="1" applyAlignment="1">
      <alignment horizontal="left" vertical="center" wrapText="1" indent="3"/>
    </xf>
    <xf numFmtId="0" fontId="42" fillId="2" borderId="22" xfId="2" applyFont="1" applyBorder="1" applyAlignment="1">
      <alignment horizontal="left" vertical="center" wrapText="1" indent="3"/>
    </xf>
    <xf numFmtId="0" fontId="31" fillId="5" borderId="41" xfId="2" applyFont="1" applyFill="1" applyBorder="1" applyAlignment="1">
      <alignment horizontal="left" vertical="center" indent="1"/>
    </xf>
    <xf numFmtId="0" fontId="31" fillId="5" borderId="47" xfId="2" applyFont="1" applyFill="1" applyBorder="1" applyAlignment="1">
      <alignment horizontal="left" vertical="center" indent="1"/>
    </xf>
    <xf numFmtId="0" fontId="31" fillId="5" borderId="30" xfId="2" applyFont="1" applyFill="1" applyBorder="1" applyAlignment="1">
      <alignment horizontal="left" vertical="center" indent="1"/>
    </xf>
    <xf numFmtId="0" fontId="44" fillId="0" borderId="31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3" fontId="45" fillId="3" borderId="38" xfId="0" applyNumberFormat="1" applyFont="1" applyFill="1" applyBorder="1" applyAlignment="1">
      <alignment horizontal="center" vertical="top" textRotation="90" readingOrder="1"/>
    </xf>
    <xf numFmtId="3" fontId="45" fillId="5" borderId="56" xfId="0" applyNumberFormat="1" applyFont="1" applyFill="1" applyBorder="1" applyAlignment="1">
      <alignment horizontal="center" vertical="top" textRotation="90" readingOrder="1"/>
    </xf>
    <xf numFmtId="3" fontId="45" fillId="7" borderId="14" xfId="0" applyNumberFormat="1" applyFont="1" applyFill="1" applyBorder="1" applyAlignment="1">
      <alignment horizontal="center" vertical="top" textRotation="90" readingOrder="1"/>
    </xf>
    <xf numFmtId="3" fontId="45" fillId="7" borderId="16" xfId="0" applyNumberFormat="1" applyFont="1" applyFill="1" applyBorder="1" applyAlignment="1">
      <alignment horizontal="center" vertical="top" textRotation="90" readingOrder="1"/>
    </xf>
    <xf numFmtId="3" fontId="45" fillId="4" borderId="67" xfId="0" applyNumberFormat="1" applyFont="1" applyFill="1" applyBorder="1" applyAlignment="1">
      <alignment horizontal="center" vertical="top" textRotation="90" readingOrder="1"/>
    </xf>
    <xf numFmtId="3" fontId="45" fillId="3" borderId="24" xfId="0" applyNumberFormat="1" applyFont="1" applyFill="1" applyBorder="1" applyAlignment="1">
      <alignment horizontal="center" vertical="top" textRotation="90" readingOrder="1"/>
    </xf>
    <xf numFmtId="3" fontId="45" fillId="7" borderId="24" xfId="0" applyNumberFormat="1" applyFont="1" applyFill="1" applyBorder="1" applyAlignment="1">
      <alignment horizontal="center" vertical="top" textRotation="90" readingOrder="1"/>
    </xf>
    <xf numFmtId="3" fontId="45" fillId="7" borderId="68" xfId="0" applyNumberFormat="1" applyFont="1" applyFill="1" applyBorder="1" applyAlignment="1">
      <alignment horizontal="center" vertical="top" textRotation="90" readingOrder="1"/>
    </xf>
    <xf numFmtId="3" fontId="45" fillId="4" borderId="69" xfId="0" applyNumberFormat="1" applyFont="1" applyFill="1" applyBorder="1" applyAlignment="1">
      <alignment horizontal="center" vertical="top" textRotation="90" readingOrder="1"/>
    </xf>
    <xf numFmtId="3" fontId="45" fillId="7" borderId="70" xfId="0" applyNumberFormat="1" applyFont="1" applyFill="1" applyBorder="1" applyAlignment="1">
      <alignment horizontal="center" vertical="top" textRotation="90" readingOrder="1"/>
    </xf>
    <xf numFmtId="3" fontId="45" fillId="4" borderId="39" xfId="0" applyNumberFormat="1" applyFont="1" applyFill="1" applyBorder="1" applyAlignment="1">
      <alignment horizontal="center" vertical="top" textRotation="90" readingOrder="1"/>
    </xf>
    <xf numFmtId="3" fontId="45" fillId="7" borderId="25" xfId="0" applyNumberFormat="1" applyFont="1" applyFill="1" applyBorder="1" applyAlignment="1">
      <alignment horizontal="center" vertical="top" textRotation="90" readingOrder="1"/>
    </xf>
    <xf numFmtId="0" fontId="26" fillId="0" borderId="62" xfId="0" applyFont="1" applyBorder="1"/>
    <xf numFmtId="3" fontId="45" fillId="0" borderId="51" xfId="0" applyNumberFormat="1" applyFont="1" applyBorder="1" applyAlignment="1">
      <alignment horizontal="centerContinuous"/>
    </xf>
    <xf numFmtId="0" fontId="26" fillId="0" borderId="51" xfId="0" applyFont="1" applyBorder="1" applyAlignment="1">
      <alignment horizontal="centerContinuous"/>
    </xf>
    <xf numFmtId="0" fontId="26" fillId="0" borderId="65" xfId="0" applyFont="1" applyBorder="1"/>
    <xf numFmtId="0" fontId="26" fillId="0" borderId="53" xfId="0" applyFont="1" applyBorder="1"/>
    <xf numFmtId="0" fontId="15" fillId="0" borderId="3" xfId="2" applyFont="1" applyFill="1" applyBorder="1" applyAlignment="1">
      <alignment horizontal="center"/>
    </xf>
    <xf numFmtId="0" fontId="31" fillId="3" borderId="38" xfId="2" applyFont="1" applyFill="1" applyBorder="1" applyAlignment="1">
      <alignment horizontal="center" vertical="center"/>
    </xf>
    <xf numFmtId="0" fontId="31" fillId="2" borderId="14" xfId="2" applyFont="1" applyBorder="1" applyAlignment="1">
      <alignment horizontal="center" vertical="center"/>
    </xf>
    <xf numFmtId="0" fontId="31" fillId="2" borderId="16" xfId="2" applyFont="1" applyBorder="1" applyAlignment="1">
      <alignment horizontal="center" vertical="center"/>
    </xf>
    <xf numFmtId="0" fontId="31" fillId="4" borderId="38" xfId="2" applyFont="1" applyFill="1" applyBorder="1" applyAlignment="1">
      <alignment horizontal="center" vertical="center"/>
    </xf>
    <xf numFmtId="0" fontId="31" fillId="3" borderId="14" xfId="2" applyFont="1" applyFill="1" applyBorder="1" applyAlignment="1">
      <alignment horizontal="center" vertical="center"/>
    </xf>
    <xf numFmtId="0" fontId="31" fillId="5" borderId="14" xfId="2" applyFont="1" applyFill="1" applyBorder="1" applyAlignment="1">
      <alignment horizontal="center" vertical="center"/>
    </xf>
    <xf numFmtId="0" fontId="31" fillId="5" borderId="56" xfId="2" applyFont="1" applyFill="1" applyBorder="1" applyAlignment="1">
      <alignment horizontal="center" vertical="center"/>
    </xf>
    <xf numFmtId="0" fontId="31" fillId="4" borderId="72" xfId="2" applyFont="1" applyFill="1" applyBorder="1" applyAlignment="1">
      <alignment horizontal="center" vertical="center"/>
    </xf>
    <xf numFmtId="0" fontId="31" fillId="0" borderId="14" xfId="2" applyFont="1" applyFill="1" applyBorder="1" applyAlignment="1">
      <alignment horizontal="center" vertical="center"/>
    </xf>
    <xf numFmtId="0" fontId="31" fillId="0" borderId="57" xfId="2" applyFont="1" applyFill="1" applyBorder="1" applyAlignment="1">
      <alignment horizontal="center" vertical="center"/>
    </xf>
    <xf numFmtId="0" fontId="31" fillId="4" borderId="38" xfId="2" quotePrefix="1" applyFont="1" applyFill="1" applyBorder="1" applyAlignment="1">
      <alignment horizontal="center" vertical="center"/>
    </xf>
    <xf numFmtId="0" fontId="31" fillId="5" borderId="73" xfId="2" applyFont="1" applyFill="1" applyBorder="1" applyAlignment="1">
      <alignment horizontal="center" vertical="center"/>
    </xf>
    <xf numFmtId="0" fontId="41" fillId="6" borderId="50" xfId="0" applyFont="1" applyFill="1" applyBorder="1" applyAlignment="1">
      <alignment horizontal="left" vertical="center" indent="1"/>
    </xf>
    <xf numFmtId="0" fontId="50" fillId="6" borderId="50" xfId="0" applyFont="1" applyFill="1" applyBorder="1" applyAlignment="1">
      <alignment horizontal="left" vertical="center" indent="1"/>
    </xf>
    <xf numFmtId="0" fontId="32" fillId="5" borderId="14" xfId="2" applyFont="1" applyFill="1" applyBorder="1" applyAlignment="1">
      <alignment horizontal="center" vertical="center"/>
    </xf>
    <xf numFmtId="0" fontId="26" fillId="0" borderId="74" xfId="0" applyFont="1" applyBorder="1"/>
    <xf numFmtId="0" fontId="26" fillId="0" borderId="7" xfId="0" applyFont="1" applyBorder="1"/>
    <xf numFmtId="0" fontId="26" fillId="0" borderId="32" xfId="0" applyFont="1" applyBorder="1"/>
    <xf numFmtId="0" fontId="26" fillId="0" borderId="76" xfId="0" applyFont="1" applyBorder="1"/>
    <xf numFmtId="0" fontId="22" fillId="6" borderId="77" xfId="0" applyFont="1" applyFill="1" applyBorder="1" applyAlignment="1">
      <alignment horizontal="left" vertical="center" indent="1"/>
    </xf>
    <xf numFmtId="0" fontId="22" fillId="0" borderId="77" xfId="0" applyFont="1" applyBorder="1" applyAlignment="1">
      <alignment horizontal="left" vertical="center" indent="1"/>
    </xf>
    <xf numFmtId="0" fontId="12" fillId="0" borderId="77" xfId="0" applyFont="1" applyBorder="1" applyAlignment="1">
      <alignment vertical="center"/>
    </xf>
    <xf numFmtId="0" fontId="23" fillId="0" borderId="77" xfId="0" applyFont="1" applyBorder="1" applyAlignment="1">
      <alignment horizontal="center"/>
    </xf>
    <xf numFmtId="0" fontId="12" fillId="0" borderId="78" xfId="0" applyFont="1" applyBorder="1" applyAlignment="1">
      <alignment vertical="center"/>
    </xf>
    <xf numFmtId="0" fontId="44" fillId="0" borderId="71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39" fillId="2" borderId="29" xfId="2" applyFont="1" applyBorder="1" applyAlignment="1">
      <alignment horizontal="left" vertical="center" indent="1"/>
    </xf>
    <xf numFmtId="0" fontId="44" fillId="7" borderId="79" xfId="0" applyFont="1" applyFill="1" applyBorder="1" applyAlignment="1">
      <alignment horizontal="left" vertical="center" wrapText="1"/>
    </xf>
    <xf numFmtId="0" fontId="42" fillId="2" borderId="13" xfId="2" applyFont="1" applyBorder="1" applyAlignment="1">
      <alignment horizontal="left" vertical="center" indent="2"/>
    </xf>
    <xf numFmtId="0" fontId="49" fillId="0" borderId="7" xfId="0" applyFont="1" applyBorder="1"/>
    <xf numFmtId="0" fontId="28" fillId="8" borderId="82" xfId="0" applyFont="1" applyFill="1" applyBorder="1" applyAlignment="1">
      <alignment horizontal="right"/>
    </xf>
    <xf numFmtId="0" fontId="4" fillId="0" borderId="71" xfId="0" applyFont="1" applyBorder="1"/>
    <xf numFmtId="0" fontId="10" fillId="0" borderId="0" xfId="0" applyFont="1"/>
    <xf numFmtId="0" fontId="6" fillId="0" borderId="0" xfId="0" applyFont="1" applyAlignment="1">
      <alignment vertical="center"/>
    </xf>
    <xf numFmtId="0" fontId="13" fillId="0" borderId="71" xfId="0" applyFont="1" applyBorder="1"/>
    <xf numFmtId="0" fontId="14" fillId="0" borderId="0" xfId="1" applyFont="1" applyAlignment="1">
      <alignment horizontal="center" vertical="center"/>
    </xf>
    <xf numFmtId="0" fontId="31" fillId="0" borderId="0" xfId="0" applyFont="1" applyAlignment="1">
      <alignment horizontal="left"/>
    </xf>
    <xf numFmtId="0" fontId="14" fillId="0" borderId="0" xfId="1" applyFont="1"/>
    <xf numFmtId="0" fontId="36" fillId="0" borderId="0" xfId="0" applyFont="1" applyAlignment="1">
      <alignment horizontal="left"/>
    </xf>
    <xf numFmtId="0" fontId="35" fillId="0" borderId="0" xfId="0" applyFont="1"/>
    <xf numFmtId="0" fontId="11" fillId="0" borderId="0" xfId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/>
    <xf numFmtId="0" fontId="1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1" fillId="2" borderId="5" xfId="2" applyFont="1" applyBorder="1" applyAlignment="1">
      <alignment horizontal="left" vertical="center" indent="2"/>
    </xf>
    <xf numFmtId="0" fontId="41" fillId="2" borderId="29" xfId="2" applyFont="1" applyBorder="1" applyAlignment="1">
      <alignment horizontal="left" vertical="center" indent="1"/>
    </xf>
    <xf numFmtId="0" fontId="41" fillId="2" borderId="29" xfId="2" applyFont="1" applyBorder="1" applyAlignment="1">
      <alignment horizontal="left" vertical="center" indent="1" shrinkToFit="1"/>
    </xf>
    <xf numFmtId="0" fontId="42" fillId="2" borderId="22" xfId="2" applyFont="1" applyBorder="1" applyAlignment="1">
      <alignment horizontal="left" vertical="center" indent="1" shrinkToFit="1"/>
    </xf>
    <xf numFmtId="0" fontId="42" fillId="2" borderId="13" xfId="2" applyFont="1" applyBorder="1" applyAlignment="1">
      <alignment horizontal="left" vertical="center" indent="1"/>
    </xf>
    <xf numFmtId="0" fontId="15" fillId="0" borderId="71" xfId="2" applyFont="1" applyFill="1" applyBorder="1" applyAlignment="1">
      <alignment horizontal="left"/>
    </xf>
    <xf numFmtId="3" fontId="15" fillId="0" borderId="0" xfId="2" applyNumberFormat="1" applyFont="1" applyFill="1" applyAlignment="1">
      <alignment horizontal="center"/>
    </xf>
    <xf numFmtId="1" fontId="15" fillId="0" borderId="0" xfId="2" applyNumberFormat="1" applyFont="1" applyFill="1" applyAlignment="1">
      <alignment horizontal="center"/>
    </xf>
    <xf numFmtId="0" fontId="41" fillId="2" borderId="5" xfId="2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6" fillId="0" borderId="71" xfId="0" applyFont="1" applyBorder="1"/>
    <xf numFmtId="0" fontId="26" fillId="0" borderId="0" xfId="0" applyFont="1" applyAlignment="1">
      <alignment horizontal="centerContinuous"/>
    </xf>
    <xf numFmtId="0" fontId="4" fillId="0" borderId="84" xfId="0" applyFont="1" applyBorder="1"/>
    <xf numFmtId="0" fontId="39" fillId="2" borderId="5" xfId="2" applyFont="1" applyBorder="1" applyAlignment="1">
      <alignment horizontal="left" vertical="center" wrapText="1" indent="1"/>
    </xf>
    <xf numFmtId="0" fontId="44" fillId="6" borderId="50" xfId="0" applyFont="1" applyFill="1" applyBorder="1" applyAlignment="1">
      <alignment horizontal="left" vertical="center" indent="1"/>
    </xf>
    <xf numFmtId="0" fontId="31" fillId="4" borderId="80" xfId="2" applyFont="1" applyFill="1" applyBorder="1" applyAlignment="1">
      <alignment horizontal="center" vertical="center"/>
    </xf>
    <xf numFmtId="0" fontId="31" fillId="3" borderId="75" xfId="2" applyFont="1" applyFill="1" applyBorder="1" applyAlignment="1">
      <alignment horizontal="center" vertical="center"/>
    </xf>
    <xf numFmtId="0" fontId="31" fillId="0" borderId="75" xfId="2" applyFont="1" applyFill="1" applyBorder="1" applyAlignment="1">
      <alignment horizontal="center" vertical="center"/>
    </xf>
    <xf numFmtId="0" fontId="31" fillId="0" borderId="81" xfId="2" applyFont="1" applyFill="1" applyBorder="1" applyAlignment="1">
      <alignment horizontal="center" vertical="center"/>
    </xf>
    <xf numFmtId="0" fontId="49" fillId="2" borderId="83" xfId="2" applyFont="1" applyBorder="1" applyAlignment="1">
      <alignment horizontal="left" vertical="center" indent="1"/>
    </xf>
    <xf numFmtId="0" fontId="11" fillId="0" borderId="0" xfId="0" applyFont="1" applyAlignment="1">
      <alignment horizontal="left"/>
    </xf>
    <xf numFmtId="0" fontId="20" fillId="0" borderId="3" xfId="0" applyFont="1" applyBorder="1" applyAlignment="1">
      <alignment horizontal="left"/>
    </xf>
    <xf numFmtId="0" fontId="21" fillId="5" borderId="35" xfId="2" applyFont="1" applyFill="1" applyBorder="1" applyAlignment="1">
      <alignment horizontal="center" vertical="center"/>
    </xf>
    <xf numFmtId="0" fontId="21" fillId="5" borderId="37" xfId="2" applyFont="1" applyFill="1" applyBorder="1" applyAlignment="1">
      <alignment horizontal="center" vertical="center"/>
    </xf>
    <xf numFmtId="0" fontId="21" fillId="0" borderId="30" xfId="2" applyFont="1" applyFill="1" applyBorder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5" borderId="0" xfId="2" applyFont="1" applyFill="1" applyAlignment="1">
      <alignment horizontal="center" vertical="center"/>
    </xf>
    <xf numFmtId="0" fontId="21" fillId="5" borderId="3" xfId="2" applyFont="1" applyFill="1" applyBorder="1" applyAlignment="1">
      <alignment horizontal="center" vertical="center"/>
    </xf>
    <xf numFmtId="0" fontId="14" fillId="5" borderId="0" xfId="2" applyFont="1" applyFill="1" applyAlignment="1">
      <alignment horizontal="center" vertical="center"/>
    </xf>
    <xf numFmtId="0" fontId="14" fillId="5" borderId="34" xfId="2" applyFont="1" applyFill="1" applyBorder="1" applyAlignment="1">
      <alignment horizontal="center" vertical="center"/>
    </xf>
    <xf numFmtId="0" fontId="15" fillId="4" borderId="34" xfId="2" applyFont="1" applyFill="1" applyBorder="1" applyAlignment="1">
      <alignment horizontal="center" vertical="center" textRotation="90"/>
    </xf>
    <xf numFmtId="0" fontId="15" fillId="3" borderId="15" xfId="2" applyFont="1" applyFill="1" applyBorder="1" applyAlignment="1">
      <alignment horizontal="center" vertical="center" textRotation="90"/>
    </xf>
    <xf numFmtId="0" fontId="14" fillId="0" borderId="30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34" xfId="2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20" fillId="0" borderId="15" xfId="2" applyFont="1" applyFill="1" applyBorder="1" applyAlignment="1">
      <alignment horizontal="center" vertical="top" textRotation="90"/>
    </xf>
    <xf numFmtId="0" fontId="20" fillId="0" borderId="14" xfId="2" applyFont="1" applyFill="1" applyBorder="1" applyAlignment="1">
      <alignment horizontal="center" vertical="top" textRotation="90"/>
    </xf>
    <xf numFmtId="0" fontId="20" fillId="0" borderId="17" xfId="2" applyFont="1" applyFill="1" applyBorder="1" applyAlignment="1">
      <alignment horizontal="center" vertical="top" textRotation="90"/>
    </xf>
    <xf numFmtId="0" fontId="20" fillId="0" borderId="16" xfId="2" applyFont="1" applyFill="1" applyBorder="1" applyAlignment="1">
      <alignment horizontal="center" vertical="top" textRotation="90"/>
    </xf>
    <xf numFmtId="0" fontId="14" fillId="0" borderId="4" xfId="1" applyFont="1" applyBorder="1" applyAlignment="1">
      <alignment horizontal="right" vertical="center"/>
    </xf>
    <xf numFmtId="0" fontId="38" fillId="0" borderId="31" xfId="2" applyFont="1" applyFill="1" applyBorder="1" applyAlignment="1">
      <alignment horizontal="center" vertical="center"/>
    </xf>
    <xf numFmtId="0" fontId="38" fillId="0" borderId="5" xfId="2" applyFont="1" applyFill="1" applyBorder="1" applyAlignment="1">
      <alignment horizontal="center" vertical="center"/>
    </xf>
    <xf numFmtId="0" fontId="38" fillId="0" borderId="13" xfId="2" applyFont="1" applyFill="1" applyBorder="1" applyAlignment="1">
      <alignment horizontal="center" vertical="center"/>
    </xf>
    <xf numFmtId="0" fontId="15" fillId="3" borderId="32" xfId="2" applyFont="1" applyFill="1" applyBorder="1" applyAlignment="1">
      <alignment horizontal="center" vertical="center" textRotation="90"/>
    </xf>
    <xf numFmtId="0" fontId="15" fillId="3" borderId="34" xfId="2" applyFont="1" applyFill="1" applyBorder="1" applyAlignment="1">
      <alignment horizontal="center" vertical="center" textRotation="90"/>
    </xf>
    <xf numFmtId="0" fontId="15" fillId="3" borderId="38" xfId="2" applyFont="1" applyFill="1" applyBorder="1" applyAlignment="1">
      <alignment horizontal="center" vertical="center" textRotation="90"/>
    </xf>
    <xf numFmtId="0" fontId="15" fillId="0" borderId="7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7" fillId="5" borderId="15" xfId="2" applyFont="1" applyFill="1" applyBorder="1" applyAlignment="1">
      <alignment horizontal="center" vertical="center" textRotation="90"/>
    </xf>
    <xf numFmtId="0" fontId="17" fillId="5" borderId="14" xfId="2" applyFont="1" applyFill="1" applyBorder="1" applyAlignment="1">
      <alignment horizontal="center" vertical="center" textRotation="90"/>
    </xf>
    <xf numFmtId="0" fontId="18" fillId="0" borderId="0" xfId="2" applyFont="1" applyFill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20" fillId="0" borderId="15" xfId="2" quotePrefix="1" applyFont="1" applyFill="1" applyBorder="1" applyAlignment="1">
      <alignment horizontal="center" vertical="top" textRotation="90"/>
    </xf>
    <xf numFmtId="0" fontId="20" fillId="0" borderId="14" xfId="2" quotePrefix="1" applyFont="1" applyFill="1" applyBorder="1" applyAlignment="1">
      <alignment horizontal="center" vertical="top" textRotation="90"/>
    </xf>
    <xf numFmtId="0" fontId="15" fillId="4" borderId="0" xfId="2" applyFont="1" applyFill="1" applyAlignment="1">
      <alignment horizontal="center" vertical="center" textRotation="90"/>
    </xf>
    <xf numFmtId="0" fontId="15" fillId="4" borderId="35" xfId="2" applyFont="1" applyFill="1" applyBorder="1" applyAlignment="1">
      <alignment horizontal="center" vertical="center" textRotation="90"/>
    </xf>
    <xf numFmtId="0" fontId="15" fillId="3" borderId="19" xfId="2" applyFont="1" applyFill="1" applyBorder="1" applyAlignment="1">
      <alignment horizontal="center" vertical="center" textRotation="90"/>
    </xf>
    <xf numFmtId="0" fontId="14" fillId="5" borderId="3" xfId="2" applyFont="1" applyFill="1" applyBorder="1" applyAlignment="1">
      <alignment horizontal="center" vertical="center"/>
    </xf>
  </cellXfs>
  <cellStyles count="22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12" xr:uid="{00000000-0005-0000-0000-000006000000}"/>
    <cellStyle name="Normalny 6 2 2" xfId="15" xr:uid="{00000000-0005-0000-0000-000007000000}"/>
    <cellStyle name="Normalny 6 2 2 2" xfId="21" xr:uid="{00000000-0005-0000-0000-000008000000}"/>
    <cellStyle name="Normalny 6 2 3" xfId="19" xr:uid="{00000000-0005-0000-0000-000009000000}"/>
    <cellStyle name="Normalny 6 3" xfId="11" xr:uid="{00000000-0005-0000-0000-00000A000000}"/>
    <cellStyle name="Normalny 6 3 2" xfId="18" xr:uid="{00000000-0005-0000-0000-00000B000000}"/>
    <cellStyle name="Normalny 6 4" xfId="14" xr:uid="{00000000-0005-0000-0000-00000C000000}"/>
    <cellStyle name="Normalny 6 4 2" xfId="20" xr:uid="{00000000-0005-0000-0000-00000D000000}"/>
    <cellStyle name="Normalny 6 5" xfId="10" xr:uid="{00000000-0005-0000-0000-00000E000000}"/>
    <cellStyle name="Normalny 6 5 2" xfId="17" xr:uid="{00000000-0005-0000-0000-00000F000000}"/>
    <cellStyle name="Normalny 6 6" xfId="16" xr:uid="{00000000-0005-0000-0000-000010000000}"/>
    <cellStyle name="Normalny 6 7" xfId="8" xr:uid="{00000000-0005-0000-0000-000011000000}"/>
    <cellStyle name="Normalny 7" xfId="7" xr:uid="{00000000-0005-0000-0000-000012000000}"/>
    <cellStyle name="Normalny_Kom_Dyd_Milec_I i IIst_stac_MiBM_ZiIP_MCH_RWkwiecień2008" xfId="2" xr:uid="{00000000-0005-0000-0000-000013000000}"/>
    <cellStyle name="Procentowy 2" xfId="13" xr:uid="{00000000-0005-0000-0000-000014000000}"/>
    <cellStyle name="Procentowy 3" xfId="9" xr:uid="{00000000-0005-0000-0000-00001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194829</xdr:colOff>
      <xdr:row>0</xdr:row>
      <xdr:rowOff>503340</xdr:rowOff>
    </xdr:from>
    <xdr:to>
      <xdr:col>0</xdr:col>
      <xdr:colOff>6512541</xdr:colOff>
      <xdr:row>3</xdr:row>
      <xdr:rowOff>100520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1CC4D4F-CC76-45BB-9DC0-3DC2B8E88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29" y="503340"/>
          <a:ext cx="6317712" cy="1328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63"/>
  <sheetViews>
    <sheetView showGridLines="0" showZeros="0" tabSelected="1" topLeftCell="A113" zoomScale="59" zoomScaleNormal="59" workbookViewId="0">
      <selection activeCell="AE10" sqref="AE10"/>
    </sheetView>
  </sheetViews>
  <sheetFormatPr defaultColWidth="9.140625" defaultRowHeight="12.75"/>
  <cols>
    <col min="1" max="1" width="120.7109375" style="6" customWidth="1"/>
    <col min="2" max="2" width="5.7109375" style="6" customWidth="1"/>
    <col min="3" max="3" width="9.7109375" style="6" bestFit="1" customWidth="1"/>
    <col min="4" max="7" width="7" style="6" customWidth="1"/>
    <col min="8" max="25" width="5.7109375" style="6" customWidth="1"/>
    <col min="26" max="16384" width="9.140625" style="6"/>
  </cols>
  <sheetData>
    <row r="1" spans="1:25" s="5" customFormat="1" ht="46.5" customHeight="1" thickTop="1">
      <c r="A1" s="171"/>
      <c r="B1" s="17"/>
      <c r="C1" s="18"/>
      <c r="D1" s="19"/>
      <c r="E1" s="19"/>
      <c r="F1" s="19"/>
      <c r="G1" s="19"/>
      <c r="H1" s="19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4"/>
      <c r="W1" s="4"/>
      <c r="X1" s="4"/>
      <c r="Y1" s="23" t="s">
        <v>22</v>
      </c>
    </row>
    <row r="2" spans="1:25" s="5" customFormat="1" ht="60" customHeight="1">
      <c r="A2" s="172"/>
      <c r="B2" s="173" t="s">
        <v>24</v>
      </c>
      <c r="C2" s="174"/>
      <c r="G2" s="174"/>
      <c r="H2" s="174"/>
      <c r="I2" s="174"/>
      <c r="J2" s="223" t="s">
        <v>84</v>
      </c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4"/>
    </row>
    <row r="3" spans="1:25" s="5" customFormat="1" ht="30" customHeight="1">
      <c r="A3" s="175"/>
      <c r="H3" s="176"/>
      <c r="J3" s="177" t="s">
        <v>39</v>
      </c>
      <c r="O3" s="6"/>
      <c r="R3" s="178"/>
      <c r="S3" s="178"/>
      <c r="T3" s="178"/>
      <c r="U3" s="178"/>
      <c r="V3" s="178"/>
      <c r="W3" s="6"/>
      <c r="X3" s="6"/>
      <c r="Y3" s="7"/>
    </row>
    <row r="4" spans="1:25" s="5" customFormat="1" ht="30" customHeight="1">
      <c r="A4" s="175"/>
      <c r="H4" s="176"/>
      <c r="J4" s="179" t="s">
        <v>83</v>
      </c>
      <c r="O4" s="6"/>
      <c r="R4" s="178"/>
      <c r="S4" s="178"/>
      <c r="T4" s="178"/>
      <c r="U4" s="178"/>
      <c r="V4" s="178"/>
      <c r="W4" s="6"/>
      <c r="X4" s="6"/>
      <c r="Y4" s="7"/>
    </row>
    <row r="5" spans="1:25" s="5" customFormat="1" ht="30" customHeight="1">
      <c r="A5" s="175"/>
      <c r="B5" s="6"/>
      <c r="C5" s="180"/>
      <c r="D5" s="181" t="s">
        <v>34</v>
      </c>
      <c r="E5" s="229">
        <v>2023</v>
      </c>
      <c r="F5" s="229"/>
      <c r="G5" s="21" t="s">
        <v>17</v>
      </c>
      <c r="H5" s="182"/>
      <c r="I5" s="6"/>
      <c r="J5" s="183" t="s">
        <v>152</v>
      </c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208"/>
    </row>
    <row r="6" spans="1:25" s="5" customFormat="1" ht="30" customHeight="1">
      <c r="A6" s="175"/>
      <c r="B6" s="183"/>
      <c r="C6"/>
      <c r="D6" s="6"/>
      <c r="E6"/>
      <c r="F6" s="6"/>
      <c r="G6" s="6"/>
      <c r="H6" s="184"/>
      <c r="I6" s="6"/>
      <c r="J6" s="207" t="s">
        <v>151</v>
      </c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25"/>
    </row>
    <row r="7" spans="1:25" s="5" customFormat="1" ht="9.9499999999999993" customHeight="1">
      <c r="A7" s="172"/>
      <c r="B7" s="6"/>
      <c r="C7" s="6"/>
      <c r="D7" s="186"/>
      <c r="E7" s="6"/>
      <c r="F7" s="6"/>
      <c r="G7" s="6"/>
      <c r="H7" s="6"/>
      <c r="I7" s="6"/>
      <c r="K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1:25" s="8" customFormat="1" ht="20.100000000000001" customHeight="1">
      <c r="A8" s="230" t="s">
        <v>0</v>
      </c>
      <c r="B8" s="233" t="s">
        <v>1</v>
      </c>
      <c r="C8" s="236" t="s">
        <v>2</v>
      </c>
      <c r="D8" s="236"/>
      <c r="E8" s="236"/>
      <c r="F8" s="236"/>
      <c r="G8" s="237"/>
      <c r="H8" s="78"/>
      <c r="I8" s="26"/>
      <c r="J8" s="26"/>
      <c r="K8" s="26"/>
      <c r="L8" s="26"/>
      <c r="M8" s="26"/>
      <c r="N8" s="26"/>
      <c r="O8" s="26"/>
      <c r="P8" s="26"/>
      <c r="Q8" s="27" t="s">
        <v>35</v>
      </c>
      <c r="R8" s="26"/>
      <c r="S8" s="26"/>
      <c r="T8" s="26"/>
      <c r="U8" s="26"/>
      <c r="V8" s="26"/>
      <c r="W8" s="26"/>
      <c r="X8" s="26"/>
      <c r="Y8" s="28"/>
    </row>
    <row r="9" spans="1:25" s="8" customFormat="1" ht="20.100000000000001" customHeight="1">
      <c r="A9" s="231"/>
      <c r="B9" s="234"/>
      <c r="C9" s="238" t="s">
        <v>3</v>
      </c>
      <c r="D9" s="240" t="s">
        <v>4</v>
      </c>
      <c r="E9" s="240"/>
      <c r="F9" s="240"/>
      <c r="G9" s="241"/>
      <c r="H9" s="79"/>
      <c r="I9" s="29"/>
      <c r="J9" s="29"/>
      <c r="K9" s="29"/>
      <c r="L9" s="29"/>
      <c r="M9" s="29"/>
      <c r="N9" s="29"/>
      <c r="O9" s="29"/>
      <c r="P9" s="29"/>
      <c r="Q9" s="30" t="s">
        <v>5</v>
      </c>
      <c r="R9" s="29"/>
      <c r="S9" s="29"/>
      <c r="T9" s="29"/>
      <c r="U9" s="29"/>
      <c r="V9" s="29"/>
      <c r="W9" s="29"/>
      <c r="X9" s="29"/>
      <c r="Y9" s="31"/>
    </row>
    <row r="10" spans="1:25" s="8" customFormat="1" ht="30" customHeight="1">
      <c r="A10" s="231"/>
      <c r="B10" s="234"/>
      <c r="C10" s="238"/>
      <c r="D10" s="242" t="s">
        <v>6</v>
      </c>
      <c r="E10" s="225" t="s">
        <v>7</v>
      </c>
      <c r="F10" s="225" t="s">
        <v>8</v>
      </c>
      <c r="G10" s="227" t="s">
        <v>9</v>
      </c>
      <c r="H10" s="244" t="s">
        <v>10</v>
      </c>
      <c r="I10" s="219" t="s">
        <v>33</v>
      </c>
      <c r="J10" s="216" t="s">
        <v>12</v>
      </c>
      <c r="K10" s="216"/>
      <c r="L10" s="216"/>
      <c r="M10" s="217"/>
      <c r="N10" s="218" t="s">
        <v>10</v>
      </c>
      <c r="O10" s="219" t="s">
        <v>33</v>
      </c>
      <c r="P10" s="220" t="s">
        <v>13</v>
      </c>
      <c r="Q10" s="221"/>
      <c r="R10" s="221"/>
      <c r="S10" s="222"/>
      <c r="T10" s="218" t="s">
        <v>10</v>
      </c>
      <c r="U10" s="219" t="s">
        <v>33</v>
      </c>
      <c r="V10" s="216" t="s">
        <v>14</v>
      </c>
      <c r="W10" s="216"/>
      <c r="X10" s="216"/>
      <c r="Y10" s="247"/>
    </row>
    <row r="11" spans="1:25" s="8" customFormat="1" ht="20.100000000000001" customHeight="1">
      <c r="A11" s="231"/>
      <c r="B11" s="234"/>
      <c r="C11" s="238"/>
      <c r="D11" s="242"/>
      <c r="E11" s="225"/>
      <c r="F11" s="225"/>
      <c r="G11" s="227"/>
      <c r="H11" s="245"/>
      <c r="I11" s="246"/>
      <c r="J11" s="209" t="str">
        <f>IF(E5&lt;&gt;"",($E$5&amp;"/"&amp;RIGHT($E$5+1,2)&amp;" LATO"),"")</f>
        <v>2023/24 LATO</v>
      </c>
      <c r="K11" s="209"/>
      <c r="L11" s="209"/>
      <c r="M11" s="210"/>
      <c r="N11" s="218"/>
      <c r="O11" s="219"/>
      <c r="P11" s="211" t="str">
        <f>IF(E5&lt;&gt;"",($E$5+1&amp;"/"&amp;RIGHT($E$5+2,2)&amp;" ZIMA"),"")</f>
        <v>2024/25 ZIMA</v>
      </c>
      <c r="Q11" s="212"/>
      <c r="R11" s="212"/>
      <c r="S11" s="213"/>
      <c r="T11" s="218"/>
      <c r="U11" s="219"/>
      <c r="V11" s="214" t="str">
        <f>IF(E5&lt;&gt;"",($E$5+1&amp;"/"&amp;RIGHT($E$5+2,2)&amp;" LATO"),"")</f>
        <v>2024/25 LATO</v>
      </c>
      <c r="W11" s="214"/>
      <c r="X11" s="214"/>
      <c r="Y11" s="215"/>
    </row>
    <row r="12" spans="1:25" s="9" customFormat="1" ht="20.100000000000001" customHeight="1">
      <c r="A12" s="232"/>
      <c r="B12" s="235"/>
      <c r="C12" s="239"/>
      <c r="D12" s="243"/>
      <c r="E12" s="226"/>
      <c r="F12" s="226"/>
      <c r="G12" s="228"/>
      <c r="H12" s="32"/>
      <c r="I12" s="32"/>
      <c r="J12" s="33" t="s">
        <v>15</v>
      </c>
      <c r="K12" s="34" t="s">
        <v>16</v>
      </c>
      <c r="L12" s="34" t="s">
        <v>17</v>
      </c>
      <c r="M12" s="34" t="s">
        <v>18</v>
      </c>
      <c r="N12" s="35"/>
      <c r="O12" s="35"/>
      <c r="P12" s="36" t="s">
        <v>15</v>
      </c>
      <c r="Q12" s="36" t="s">
        <v>16</v>
      </c>
      <c r="R12" s="36" t="s">
        <v>17</v>
      </c>
      <c r="S12" s="36" t="s">
        <v>18</v>
      </c>
      <c r="T12" s="35"/>
      <c r="U12" s="35"/>
      <c r="V12" s="34" t="s">
        <v>15</v>
      </c>
      <c r="W12" s="34" t="s">
        <v>16</v>
      </c>
      <c r="X12" s="34" t="s">
        <v>17</v>
      </c>
      <c r="Y12" s="37" t="s">
        <v>18</v>
      </c>
    </row>
    <row r="13" spans="1:25" s="9" customFormat="1" ht="39.950000000000003" customHeight="1">
      <c r="A13" s="201" t="s">
        <v>139</v>
      </c>
      <c r="B13" s="80"/>
      <c r="C13" s="80"/>
      <c r="D13" s="80"/>
      <c r="E13" s="80"/>
      <c r="F13" s="80"/>
      <c r="G13" s="81"/>
      <c r="H13" s="82"/>
      <c r="I13" s="82"/>
      <c r="J13" s="82"/>
      <c r="K13" s="82"/>
      <c r="L13" s="82"/>
      <c r="M13" s="82"/>
      <c r="N13" s="83"/>
      <c r="O13" s="84"/>
      <c r="P13" s="83"/>
      <c r="Q13" s="83"/>
      <c r="R13" s="83"/>
      <c r="S13" s="83"/>
      <c r="T13" s="83"/>
      <c r="U13" s="83"/>
      <c r="V13" s="83"/>
      <c r="W13" s="83"/>
      <c r="X13" s="83"/>
      <c r="Y13" s="85"/>
    </row>
    <row r="14" spans="1:25" s="9" customFormat="1" ht="23.25">
      <c r="A14" s="200" t="s">
        <v>37</v>
      </c>
      <c r="B14" s="51">
        <f>COUNTIF(I14,"E")+COUNTIF(O14,"E")+COUNTIF(U14,"E")</f>
        <v>0</v>
      </c>
      <c r="C14" s="52">
        <f t="shared" ref="C14:C40" si="0">SUM(D14:G14)</f>
        <v>30</v>
      </c>
      <c r="D14" s="53">
        <f t="shared" ref="D14:F14" si="1">SUM(J14,P14,V14)</f>
        <v>30</v>
      </c>
      <c r="E14" s="53">
        <f t="shared" si="1"/>
        <v>0</v>
      </c>
      <c r="F14" s="53">
        <f t="shared" si="1"/>
        <v>0</v>
      </c>
      <c r="G14" s="54">
        <f t="shared" ref="G14" si="2">SUM(M14,S14,Y14)</f>
        <v>0</v>
      </c>
      <c r="H14" s="61">
        <v>2</v>
      </c>
      <c r="I14" s="55"/>
      <c r="J14" s="56">
        <v>30</v>
      </c>
      <c r="K14" s="56"/>
      <c r="L14" s="56"/>
      <c r="M14" s="57"/>
      <c r="N14" s="58"/>
      <c r="O14" s="55"/>
      <c r="P14" s="59"/>
      <c r="Q14" s="59"/>
      <c r="R14" s="59"/>
      <c r="S14" s="60"/>
      <c r="T14" s="61"/>
      <c r="U14" s="55"/>
      <c r="V14" s="56"/>
      <c r="W14" s="56"/>
      <c r="X14" s="56"/>
      <c r="Y14" s="62"/>
    </row>
    <row r="15" spans="1:25" s="9" customFormat="1" ht="23.25">
      <c r="A15" s="50" t="s">
        <v>146</v>
      </c>
      <c r="B15" s="51"/>
      <c r="C15" s="52"/>
      <c r="D15" s="53"/>
      <c r="E15" s="53"/>
      <c r="F15" s="53"/>
      <c r="G15" s="54"/>
      <c r="H15" s="61"/>
      <c r="I15" s="55"/>
      <c r="J15" s="56"/>
      <c r="K15" s="56"/>
      <c r="L15" s="56"/>
      <c r="M15" s="57"/>
      <c r="N15" s="58"/>
      <c r="O15" s="55"/>
      <c r="P15" s="59"/>
      <c r="Q15" s="59"/>
      <c r="R15" s="59"/>
      <c r="S15" s="60"/>
      <c r="T15" s="61"/>
      <c r="U15" s="55"/>
      <c r="V15" s="56"/>
      <c r="W15" s="56"/>
      <c r="X15" s="56"/>
      <c r="Y15" s="62"/>
    </row>
    <row r="16" spans="1:25" s="9" customFormat="1" ht="23.25">
      <c r="A16" s="63" t="s">
        <v>27</v>
      </c>
      <c r="B16" s="51"/>
      <c r="C16" s="52">
        <f t="shared" si="0"/>
        <v>0</v>
      </c>
      <c r="D16" s="53">
        <f t="shared" ref="D16:D40" si="3">SUM(J16,P16,V16)</f>
        <v>0</v>
      </c>
      <c r="E16" s="53">
        <f t="shared" ref="E16:E40" si="4">SUM(K16,Q16,W16)</f>
        <v>0</v>
      </c>
      <c r="F16" s="53">
        <f t="shared" ref="F16:F40" si="5">SUM(L16,R16,X16)</f>
        <v>0</v>
      </c>
      <c r="G16" s="54">
        <f t="shared" ref="G16:G40" si="6">SUM(M16,S16,Y16)</f>
        <v>0</v>
      </c>
      <c r="H16" s="61"/>
      <c r="I16" s="55"/>
      <c r="J16" s="56"/>
      <c r="K16" s="56"/>
      <c r="L16" s="56"/>
      <c r="M16" s="57"/>
      <c r="N16" s="58"/>
      <c r="O16" s="55"/>
      <c r="P16" s="59"/>
      <c r="Q16" s="59"/>
      <c r="R16" s="59"/>
      <c r="S16" s="60"/>
      <c r="T16" s="61"/>
      <c r="U16" s="55"/>
      <c r="V16" s="56"/>
      <c r="W16" s="56"/>
      <c r="X16" s="56"/>
      <c r="Y16" s="62"/>
    </row>
    <row r="17" spans="1:25" s="9" customFormat="1" ht="23.25">
      <c r="A17" s="64" t="s">
        <v>85</v>
      </c>
      <c r="B17" s="51"/>
      <c r="C17" s="52"/>
      <c r="D17" s="53"/>
      <c r="E17" s="53"/>
      <c r="F17" s="53"/>
      <c r="G17" s="54"/>
      <c r="H17" s="61"/>
      <c r="I17" s="55"/>
      <c r="J17" s="56"/>
      <c r="K17" s="56"/>
      <c r="L17" s="56"/>
      <c r="M17" s="57"/>
      <c r="N17" s="58"/>
      <c r="O17" s="55"/>
      <c r="P17" s="59"/>
      <c r="Q17" s="59"/>
      <c r="R17" s="59"/>
      <c r="S17" s="60"/>
      <c r="T17" s="61"/>
      <c r="U17" s="55"/>
      <c r="V17" s="56"/>
      <c r="W17" s="56"/>
      <c r="X17" s="56"/>
      <c r="Y17" s="62"/>
    </row>
    <row r="18" spans="1:25" s="9" customFormat="1" ht="23.25">
      <c r="A18" s="63" t="s">
        <v>28</v>
      </c>
      <c r="B18" s="51"/>
      <c r="C18" s="52">
        <f t="shared" si="0"/>
        <v>0</v>
      </c>
      <c r="D18" s="53">
        <f t="shared" si="3"/>
        <v>0</v>
      </c>
      <c r="E18" s="53">
        <f t="shared" si="4"/>
        <v>0</v>
      </c>
      <c r="F18" s="53">
        <f t="shared" si="5"/>
        <v>0</v>
      </c>
      <c r="G18" s="54">
        <f t="shared" si="6"/>
        <v>0</v>
      </c>
      <c r="H18" s="61"/>
      <c r="I18" s="55"/>
      <c r="J18" s="56"/>
      <c r="K18" s="56"/>
      <c r="L18" s="56"/>
      <c r="M18" s="57"/>
      <c r="N18" s="58"/>
      <c r="O18" s="55"/>
      <c r="P18" s="59"/>
      <c r="Q18" s="59"/>
      <c r="R18" s="59"/>
      <c r="S18" s="60"/>
      <c r="T18" s="61"/>
      <c r="U18" s="55"/>
      <c r="V18" s="56"/>
      <c r="W18" s="56"/>
      <c r="X18" s="56"/>
      <c r="Y18" s="62"/>
    </row>
    <row r="19" spans="1:25" s="9" customFormat="1" ht="23.25">
      <c r="A19" s="65" t="s">
        <v>86</v>
      </c>
      <c r="B19" s="66"/>
      <c r="C19" s="67"/>
      <c r="D19" s="68"/>
      <c r="E19" s="68"/>
      <c r="F19" s="68"/>
      <c r="G19" s="69"/>
      <c r="H19" s="76"/>
      <c r="I19" s="70"/>
      <c r="J19" s="71"/>
      <c r="K19" s="71"/>
      <c r="L19" s="71"/>
      <c r="M19" s="72"/>
      <c r="N19" s="73"/>
      <c r="O19" s="70"/>
      <c r="P19" s="74"/>
      <c r="Q19" s="74"/>
      <c r="R19" s="74"/>
      <c r="S19" s="75"/>
      <c r="T19" s="76"/>
      <c r="U19" s="70"/>
      <c r="V19" s="71"/>
      <c r="W19" s="71"/>
      <c r="X19" s="71"/>
      <c r="Y19" s="77"/>
    </row>
    <row r="20" spans="1:25" s="9" customFormat="1" ht="23.25">
      <c r="A20" s="105" t="s">
        <v>38</v>
      </c>
      <c r="B20" s="38">
        <f t="shared" ref="B20:B26" si="7">COUNTIF(I20,"E")+COUNTIF(O20,"E")+COUNTIF(U20,"E")</f>
        <v>0</v>
      </c>
      <c r="C20" s="39">
        <f t="shared" si="0"/>
        <v>30</v>
      </c>
      <c r="D20" s="40">
        <f t="shared" si="3"/>
        <v>30</v>
      </c>
      <c r="E20" s="40">
        <f t="shared" si="4"/>
        <v>0</v>
      </c>
      <c r="F20" s="40">
        <f t="shared" si="5"/>
        <v>0</v>
      </c>
      <c r="G20" s="41">
        <f t="shared" si="6"/>
        <v>0</v>
      </c>
      <c r="H20" s="48"/>
      <c r="I20" s="42"/>
      <c r="J20" s="43"/>
      <c r="K20" s="43"/>
      <c r="L20" s="43"/>
      <c r="M20" s="44"/>
      <c r="N20" s="45"/>
      <c r="O20" s="42"/>
      <c r="P20" s="46"/>
      <c r="Q20" s="46"/>
      <c r="R20" s="46"/>
      <c r="S20" s="47"/>
      <c r="T20" s="48">
        <v>2</v>
      </c>
      <c r="U20" s="42"/>
      <c r="V20" s="43">
        <v>30</v>
      </c>
      <c r="W20" s="43"/>
      <c r="X20" s="43"/>
      <c r="Y20" s="49"/>
    </row>
    <row r="21" spans="1:25" s="9" customFormat="1" ht="23.25">
      <c r="A21" s="50" t="s">
        <v>147</v>
      </c>
      <c r="B21" s="51"/>
      <c r="C21" s="52"/>
      <c r="D21" s="53"/>
      <c r="E21" s="53"/>
      <c r="F21" s="53"/>
      <c r="G21" s="54"/>
      <c r="H21" s="61"/>
      <c r="I21" s="55"/>
      <c r="J21" s="56"/>
      <c r="K21" s="56"/>
      <c r="L21" s="56"/>
      <c r="M21" s="57"/>
      <c r="N21" s="58"/>
      <c r="O21" s="55"/>
      <c r="P21" s="59"/>
      <c r="Q21" s="59"/>
      <c r="R21" s="59"/>
      <c r="S21" s="60"/>
      <c r="T21" s="61"/>
      <c r="U21" s="55"/>
      <c r="V21" s="56"/>
      <c r="W21" s="56"/>
      <c r="X21" s="56"/>
      <c r="Y21" s="62"/>
    </row>
    <row r="22" spans="1:25" s="9" customFormat="1" ht="23.25">
      <c r="A22" s="106" t="s">
        <v>40</v>
      </c>
      <c r="B22" s="51"/>
      <c r="C22" s="52">
        <f t="shared" si="0"/>
        <v>0</v>
      </c>
      <c r="D22" s="53">
        <f t="shared" si="3"/>
        <v>0</v>
      </c>
      <c r="E22" s="53">
        <f t="shared" si="4"/>
        <v>0</v>
      </c>
      <c r="F22" s="53">
        <f t="shared" si="5"/>
        <v>0</v>
      </c>
      <c r="G22" s="54">
        <f t="shared" si="6"/>
        <v>0</v>
      </c>
      <c r="H22" s="61"/>
      <c r="I22" s="55"/>
      <c r="J22" s="56"/>
      <c r="K22" s="56"/>
      <c r="L22" s="56"/>
      <c r="M22" s="57"/>
      <c r="N22" s="58"/>
      <c r="O22" s="55"/>
      <c r="P22" s="59"/>
      <c r="Q22" s="59"/>
      <c r="R22" s="59"/>
      <c r="S22" s="60"/>
      <c r="T22" s="61"/>
      <c r="U22" s="55"/>
      <c r="V22" s="56"/>
      <c r="W22" s="56"/>
      <c r="X22" s="56"/>
      <c r="Y22" s="62"/>
    </row>
    <row r="23" spans="1:25" s="9" customFormat="1" ht="23.25">
      <c r="A23" s="107" t="s">
        <v>87</v>
      </c>
      <c r="B23" s="51"/>
      <c r="C23" s="52"/>
      <c r="D23" s="53"/>
      <c r="E23" s="53"/>
      <c r="F23" s="53"/>
      <c r="G23" s="54"/>
      <c r="H23" s="61"/>
      <c r="I23" s="55"/>
      <c r="J23" s="56"/>
      <c r="K23" s="56"/>
      <c r="L23" s="56"/>
      <c r="M23" s="57"/>
      <c r="N23" s="58"/>
      <c r="O23" s="55"/>
      <c r="P23" s="59"/>
      <c r="Q23" s="59"/>
      <c r="R23" s="59"/>
      <c r="S23" s="60"/>
      <c r="T23" s="61"/>
      <c r="U23" s="55"/>
      <c r="V23" s="56"/>
      <c r="W23" s="56"/>
      <c r="X23" s="56"/>
      <c r="Y23" s="62"/>
    </row>
    <row r="24" spans="1:25" s="9" customFormat="1" ht="23.25">
      <c r="A24" s="106" t="s">
        <v>41</v>
      </c>
      <c r="B24" s="51"/>
      <c r="C24" s="52">
        <f t="shared" si="0"/>
        <v>0</v>
      </c>
      <c r="D24" s="53">
        <f t="shared" si="3"/>
        <v>0</v>
      </c>
      <c r="E24" s="53">
        <f t="shared" si="4"/>
        <v>0</v>
      </c>
      <c r="F24" s="53">
        <f t="shared" si="5"/>
        <v>0</v>
      </c>
      <c r="G24" s="54">
        <f t="shared" si="6"/>
        <v>0</v>
      </c>
      <c r="H24" s="61"/>
      <c r="I24" s="55"/>
      <c r="J24" s="56"/>
      <c r="K24" s="56"/>
      <c r="L24" s="56"/>
      <c r="M24" s="57"/>
      <c r="N24" s="58"/>
      <c r="O24" s="55"/>
      <c r="P24" s="59"/>
      <c r="Q24" s="59"/>
      <c r="R24" s="59"/>
      <c r="S24" s="60"/>
      <c r="T24" s="61"/>
      <c r="U24" s="55"/>
      <c r="V24" s="56"/>
      <c r="W24" s="56"/>
      <c r="X24" s="56"/>
      <c r="Y24" s="62"/>
    </row>
    <row r="25" spans="1:25" s="9" customFormat="1" ht="23.25">
      <c r="A25" s="108" t="s">
        <v>88</v>
      </c>
      <c r="B25" s="66"/>
      <c r="C25" s="67"/>
      <c r="D25" s="68"/>
      <c r="E25" s="68"/>
      <c r="F25" s="68"/>
      <c r="G25" s="69"/>
      <c r="H25" s="76"/>
      <c r="I25" s="70"/>
      <c r="J25" s="71"/>
      <c r="K25" s="71"/>
      <c r="L25" s="71"/>
      <c r="M25" s="72"/>
      <c r="N25" s="73"/>
      <c r="O25" s="70"/>
      <c r="P25" s="74"/>
      <c r="Q25" s="74"/>
      <c r="R25" s="74"/>
      <c r="S25" s="75"/>
      <c r="T25" s="76"/>
      <c r="U25" s="70"/>
      <c r="V25" s="71"/>
      <c r="W25" s="71"/>
      <c r="X25" s="71"/>
      <c r="Y25" s="77"/>
    </row>
    <row r="26" spans="1:25" s="9" customFormat="1" ht="24.95" customHeight="1">
      <c r="A26" s="167" t="s">
        <v>148</v>
      </c>
      <c r="B26" s="38">
        <f t="shared" si="7"/>
        <v>0</v>
      </c>
      <c r="C26" s="39">
        <f t="shared" si="0"/>
        <v>30</v>
      </c>
      <c r="D26" s="40">
        <f t="shared" si="3"/>
        <v>0</v>
      </c>
      <c r="E26" s="40">
        <f t="shared" si="4"/>
        <v>30</v>
      </c>
      <c r="F26" s="40">
        <f t="shared" si="5"/>
        <v>0</v>
      </c>
      <c r="G26" s="41">
        <f t="shared" si="6"/>
        <v>0</v>
      </c>
      <c r="H26" s="48"/>
      <c r="I26" s="42"/>
      <c r="J26" s="43"/>
      <c r="K26" s="43"/>
      <c r="L26" s="43"/>
      <c r="M26" s="44"/>
      <c r="N26" s="45"/>
      <c r="O26" s="42"/>
      <c r="P26" s="46"/>
      <c r="Q26" s="46"/>
      <c r="R26" s="46"/>
      <c r="S26" s="47"/>
      <c r="T26" s="48">
        <v>2</v>
      </c>
      <c r="U26" s="42"/>
      <c r="V26" s="43"/>
      <c r="W26" s="43">
        <v>30</v>
      </c>
      <c r="X26" s="43"/>
      <c r="Y26" s="49"/>
    </row>
    <row r="27" spans="1:25" s="9" customFormat="1" ht="24.95" customHeight="1">
      <c r="A27" s="102" t="s">
        <v>149</v>
      </c>
      <c r="B27" s="51"/>
      <c r="C27" s="52"/>
      <c r="D27" s="53"/>
      <c r="E27" s="53"/>
      <c r="F27" s="53"/>
      <c r="G27" s="54"/>
      <c r="H27" s="61"/>
      <c r="I27" s="55"/>
      <c r="J27" s="56"/>
      <c r="K27" s="56"/>
      <c r="L27" s="56"/>
      <c r="M27" s="57"/>
      <c r="N27" s="58"/>
      <c r="O27" s="55"/>
      <c r="P27" s="59"/>
      <c r="Q27" s="59"/>
      <c r="R27" s="59"/>
      <c r="S27" s="60"/>
      <c r="T27" s="61"/>
      <c r="U27" s="55"/>
      <c r="V27" s="56"/>
      <c r="W27" s="56"/>
      <c r="X27" s="56"/>
      <c r="Y27" s="62"/>
    </row>
    <row r="28" spans="1:25" s="9" customFormat="1" ht="24.95" customHeight="1">
      <c r="A28" s="187" t="s">
        <v>30</v>
      </c>
      <c r="B28" s="51"/>
      <c r="C28" s="52"/>
      <c r="D28" s="53"/>
      <c r="E28" s="53"/>
      <c r="F28" s="53"/>
      <c r="G28" s="54"/>
      <c r="H28" s="61"/>
      <c r="I28" s="55"/>
      <c r="J28" s="56"/>
      <c r="K28" s="56"/>
      <c r="L28" s="56"/>
      <c r="M28" s="57"/>
      <c r="N28" s="58"/>
      <c r="O28" s="55"/>
      <c r="P28" s="59"/>
      <c r="Q28" s="59"/>
      <c r="R28" s="59"/>
      <c r="S28" s="60"/>
      <c r="T28" s="61"/>
      <c r="U28" s="55"/>
      <c r="V28" s="56"/>
      <c r="W28" s="56"/>
      <c r="X28" s="56"/>
      <c r="Y28" s="62"/>
    </row>
    <row r="29" spans="1:25" s="9" customFormat="1" ht="24.95" customHeight="1">
      <c r="A29" s="103" t="s">
        <v>89</v>
      </c>
      <c r="B29" s="51"/>
      <c r="C29" s="52"/>
      <c r="D29" s="53"/>
      <c r="E29" s="53"/>
      <c r="F29" s="53"/>
      <c r="G29" s="54"/>
      <c r="H29" s="61"/>
      <c r="I29" s="55"/>
      <c r="J29" s="56"/>
      <c r="K29" s="56"/>
      <c r="L29" s="56"/>
      <c r="M29" s="57"/>
      <c r="N29" s="58"/>
      <c r="O29" s="55"/>
      <c r="P29" s="59"/>
      <c r="Q29" s="59"/>
      <c r="R29" s="59"/>
      <c r="S29" s="60"/>
      <c r="T29" s="61"/>
      <c r="U29" s="55"/>
      <c r="V29" s="56"/>
      <c r="W29" s="56"/>
      <c r="X29" s="56"/>
      <c r="Y29" s="62"/>
    </row>
    <row r="30" spans="1:25" s="9" customFormat="1" ht="24.95" customHeight="1">
      <c r="A30" s="187" t="s">
        <v>31</v>
      </c>
      <c r="B30" s="51"/>
      <c r="C30" s="52">
        <f t="shared" si="0"/>
        <v>0</v>
      </c>
      <c r="D30" s="53">
        <f t="shared" si="3"/>
        <v>0</v>
      </c>
      <c r="E30" s="53">
        <f t="shared" si="4"/>
        <v>0</v>
      </c>
      <c r="F30" s="53">
        <f t="shared" si="5"/>
        <v>0</v>
      </c>
      <c r="G30" s="54">
        <f t="shared" si="6"/>
        <v>0</v>
      </c>
      <c r="H30" s="61"/>
      <c r="I30" s="55"/>
      <c r="J30" s="56"/>
      <c r="K30" s="56"/>
      <c r="L30" s="56"/>
      <c r="M30" s="57"/>
      <c r="N30" s="58"/>
      <c r="O30" s="55"/>
      <c r="P30" s="59"/>
      <c r="Q30" s="59"/>
      <c r="R30" s="59"/>
      <c r="S30" s="60"/>
      <c r="T30" s="61"/>
      <c r="U30" s="55"/>
      <c r="V30" s="56"/>
      <c r="W30" s="56"/>
      <c r="X30" s="56"/>
      <c r="Y30" s="62"/>
    </row>
    <row r="31" spans="1:25" s="9" customFormat="1" ht="24.95" customHeight="1">
      <c r="A31" s="103" t="s">
        <v>90</v>
      </c>
      <c r="B31" s="51"/>
      <c r="C31" s="52"/>
      <c r="D31" s="53"/>
      <c r="E31" s="53"/>
      <c r="F31" s="53"/>
      <c r="G31" s="54"/>
      <c r="H31" s="61"/>
      <c r="I31" s="55"/>
      <c r="J31" s="56"/>
      <c r="K31" s="56"/>
      <c r="L31" s="56"/>
      <c r="M31" s="57"/>
      <c r="N31" s="58"/>
      <c r="O31" s="55"/>
      <c r="P31" s="59"/>
      <c r="Q31" s="59"/>
      <c r="R31" s="59"/>
      <c r="S31" s="60"/>
      <c r="T31" s="61"/>
      <c r="U31" s="55"/>
      <c r="V31" s="56"/>
      <c r="W31" s="56"/>
      <c r="X31" s="56"/>
      <c r="Y31" s="62"/>
    </row>
    <row r="32" spans="1:25" s="9" customFormat="1" ht="24.95" customHeight="1">
      <c r="A32" s="187" t="s">
        <v>79</v>
      </c>
      <c r="B32" s="51"/>
      <c r="C32" s="52">
        <f t="shared" si="0"/>
        <v>0</v>
      </c>
      <c r="D32" s="53">
        <f t="shared" si="3"/>
        <v>0</v>
      </c>
      <c r="E32" s="53">
        <f t="shared" si="4"/>
        <v>0</v>
      </c>
      <c r="F32" s="53">
        <f t="shared" si="5"/>
        <v>0</v>
      </c>
      <c r="G32" s="54">
        <f t="shared" si="6"/>
        <v>0</v>
      </c>
      <c r="H32" s="61"/>
      <c r="I32" s="55"/>
      <c r="J32" s="56"/>
      <c r="K32" s="56"/>
      <c r="L32" s="56"/>
      <c r="M32" s="57"/>
      <c r="N32" s="58"/>
      <c r="O32" s="55"/>
      <c r="P32" s="59"/>
      <c r="Q32" s="59"/>
      <c r="R32" s="59"/>
      <c r="S32" s="60"/>
      <c r="T32" s="61"/>
      <c r="U32" s="55"/>
      <c r="V32" s="56"/>
      <c r="W32" s="56"/>
      <c r="X32" s="56"/>
      <c r="Y32" s="62"/>
    </row>
    <row r="33" spans="1:25" s="9" customFormat="1" ht="24.95" customHeight="1">
      <c r="A33" s="87" t="s">
        <v>91</v>
      </c>
      <c r="B33" s="66"/>
      <c r="C33" s="67"/>
      <c r="D33" s="68"/>
      <c r="E33" s="68"/>
      <c r="F33" s="68"/>
      <c r="G33" s="69"/>
      <c r="H33" s="76"/>
      <c r="I33" s="70"/>
      <c r="J33" s="71"/>
      <c r="K33" s="71"/>
      <c r="L33" s="71"/>
      <c r="M33" s="72"/>
      <c r="N33" s="73"/>
      <c r="O33" s="70"/>
      <c r="P33" s="74"/>
      <c r="Q33" s="74"/>
      <c r="R33" s="74"/>
      <c r="S33" s="75"/>
      <c r="T33" s="76"/>
      <c r="U33" s="70"/>
      <c r="V33" s="71"/>
      <c r="W33" s="71"/>
      <c r="X33" s="71"/>
      <c r="Y33" s="77"/>
    </row>
    <row r="34" spans="1:25" s="9" customFormat="1" ht="24.95" customHeight="1">
      <c r="A34" s="188" t="s">
        <v>29</v>
      </c>
      <c r="B34" s="38"/>
      <c r="C34" s="39">
        <f t="shared" si="0"/>
        <v>2</v>
      </c>
      <c r="D34" s="40">
        <f t="shared" si="3"/>
        <v>0</v>
      </c>
      <c r="E34" s="40">
        <f t="shared" si="4"/>
        <v>0</v>
      </c>
      <c r="F34" s="40">
        <f t="shared" si="5"/>
        <v>0</v>
      </c>
      <c r="G34" s="41">
        <f t="shared" si="6"/>
        <v>2</v>
      </c>
      <c r="H34" s="94"/>
      <c r="I34" s="42"/>
      <c r="J34" s="43"/>
      <c r="K34" s="43"/>
      <c r="L34" s="43"/>
      <c r="M34" s="44"/>
      <c r="N34" s="95" t="s">
        <v>36</v>
      </c>
      <c r="O34" s="42" t="s">
        <v>25</v>
      </c>
      <c r="P34" s="46"/>
      <c r="Q34" s="46"/>
      <c r="R34" s="46"/>
      <c r="S34" s="47">
        <v>2</v>
      </c>
      <c r="T34" s="94"/>
      <c r="U34" s="42"/>
      <c r="V34" s="43"/>
      <c r="W34" s="43"/>
      <c r="X34" s="43"/>
      <c r="Y34" s="49"/>
    </row>
    <row r="35" spans="1:25" s="9" customFormat="1" ht="24.95" customHeight="1">
      <c r="A35" s="86" t="s">
        <v>99</v>
      </c>
      <c r="B35" s="66"/>
      <c r="C35" s="67"/>
      <c r="D35" s="68"/>
      <c r="E35" s="68"/>
      <c r="F35" s="68"/>
      <c r="G35" s="69"/>
      <c r="H35" s="96"/>
      <c r="I35" s="70"/>
      <c r="J35" s="71"/>
      <c r="K35" s="71"/>
      <c r="L35" s="71"/>
      <c r="M35" s="72"/>
      <c r="N35" s="97"/>
      <c r="O35" s="70"/>
      <c r="P35" s="74"/>
      <c r="Q35" s="74"/>
      <c r="R35" s="74"/>
      <c r="S35" s="75"/>
      <c r="T35" s="96"/>
      <c r="U35" s="70"/>
      <c r="V35" s="71"/>
      <c r="W35" s="71"/>
      <c r="X35" s="71"/>
      <c r="Y35" s="77"/>
    </row>
    <row r="36" spans="1:25" s="9" customFormat="1" ht="24.95" customHeight="1">
      <c r="A36" s="188" t="s">
        <v>42</v>
      </c>
      <c r="B36" s="38"/>
      <c r="C36" s="39">
        <f t="shared" si="0"/>
        <v>30</v>
      </c>
      <c r="D36" s="40">
        <f t="shared" si="3"/>
        <v>15</v>
      </c>
      <c r="E36" s="40">
        <f t="shared" si="4"/>
        <v>0</v>
      </c>
      <c r="F36" s="40">
        <f t="shared" si="5"/>
        <v>15</v>
      </c>
      <c r="G36" s="41">
        <f t="shared" si="6"/>
        <v>0</v>
      </c>
      <c r="H36" s="94">
        <v>2</v>
      </c>
      <c r="I36" s="42"/>
      <c r="J36" s="43">
        <v>15</v>
      </c>
      <c r="K36" s="43"/>
      <c r="L36" s="43">
        <v>15</v>
      </c>
      <c r="M36" s="44"/>
      <c r="N36" s="95"/>
      <c r="O36" s="42"/>
      <c r="P36" s="46"/>
      <c r="Q36" s="46"/>
      <c r="R36" s="46"/>
      <c r="S36" s="47"/>
      <c r="T36" s="94"/>
      <c r="U36" s="42"/>
      <c r="V36" s="43"/>
      <c r="W36" s="43"/>
      <c r="X36" s="43"/>
      <c r="Y36" s="49"/>
    </row>
    <row r="37" spans="1:25" s="9" customFormat="1" ht="24.95" customHeight="1">
      <c r="A37" s="86" t="s">
        <v>92</v>
      </c>
      <c r="B37" s="66"/>
      <c r="C37" s="67"/>
      <c r="D37" s="68"/>
      <c r="E37" s="68"/>
      <c r="F37" s="68"/>
      <c r="G37" s="69"/>
      <c r="H37" s="96"/>
      <c r="I37" s="70"/>
      <c r="J37" s="71"/>
      <c r="K37" s="71"/>
      <c r="L37" s="71"/>
      <c r="M37" s="72"/>
      <c r="N37" s="97"/>
      <c r="O37" s="70"/>
      <c r="P37" s="74"/>
      <c r="Q37" s="74"/>
      <c r="R37" s="74"/>
      <c r="S37" s="75"/>
      <c r="T37" s="96"/>
      <c r="U37" s="70"/>
      <c r="V37" s="71"/>
      <c r="W37" s="71"/>
      <c r="X37" s="71"/>
      <c r="Y37" s="77"/>
    </row>
    <row r="38" spans="1:25" s="9" customFormat="1" ht="24.95" customHeight="1">
      <c r="A38" s="188" t="s">
        <v>73</v>
      </c>
      <c r="B38" s="38"/>
      <c r="C38" s="39">
        <f>SUM(D38:G38)</f>
        <v>15</v>
      </c>
      <c r="D38" s="40">
        <f>SUM(J38,P38,V38)</f>
        <v>15</v>
      </c>
      <c r="E38" s="40">
        <f>SUM(K38,Q38,W38)</f>
        <v>0</v>
      </c>
      <c r="F38" s="40">
        <f>SUM(L38,R38,X38)</f>
        <v>0</v>
      </c>
      <c r="G38" s="41">
        <f>SUM(M38,S38,Y38)</f>
        <v>0</v>
      </c>
      <c r="H38" s="94">
        <v>1</v>
      </c>
      <c r="I38" s="42"/>
      <c r="J38" s="43">
        <v>15</v>
      </c>
      <c r="K38" s="43"/>
      <c r="L38" s="43"/>
      <c r="M38" s="44"/>
      <c r="N38" s="95"/>
      <c r="O38" s="42"/>
      <c r="P38" s="46"/>
      <c r="Q38" s="46"/>
      <c r="R38" s="46"/>
      <c r="S38" s="47"/>
      <c r="T38" s="94"/>
      <c r="U38" s="42"/>
      <c r="V38" s="43"/>
      <c r="W38" s="43"/>
      <c r="X38" s="43"/>
      <c r="Y38" s="49"/>
    </row>
    <row r="39" spans="1:25" s="9" customFormat="1" ht="24.95" customHeight="1">
      <c r="A39" s="86" t="s">
        <v>93</v>
      </c>
      <c r="B39" s="66"/>
      <c r="C39" s="67"/>
      <c r="D39" s="68"/>
      <c r="E39" s="68"/>
      <c r="F39" s="68"/>
      <c r="G39" s="69"/>
      <c r="H39" s="96"/>
      <c r="I39" s="70"/>
      <c r="J39" s="71"/>
      <c r="K39" s="71"/>
      <c r="L39" s="71"/>
      <c r="M39" s="72"/>
      <c r="N39" s="97"/>
      <c r="O39" s="70"/>
      <c r="P39" s="74"/>
      <c r="Q39" s="74"/>
      <c r="R39" s="74"/>
      <c r="S39" s="75"/>
      <c r="T39" s="96"/>
      <c r="U39" s="70"/>
      <c r="V39" s="71"/>
      <c r="W39" s="71"/>
      <c r="X39" s="71"/>
      <c r="Y39" s="77"/>
    </row>
    <row r="40" spans="1:25" s="9" customFormat="1" ht="24.95" customHeight="1">
      <c r="A40" s="188" t="s">
        <v>80</v>
      </c>
      <c r="B40" s="38">
        <f>COUNTIF(I40,"E")+COUNTIF(O40,"E")+COUNTIF(U40,"E")</f>
        <v>0</v>
      </c>
      <c r="C40" s="39">
        <f t="shared" si="0"/>
        <v>4</v>
      </c>
      <c r="D40" s="40">
        <f t="shared" si="3"/>
        <v>4</v>
      </c>
      <c r="E40" s="40">
        <f t="shared" si="4"/>
        <v>0</v>
      </c>
      <c r="F40" s="40">
        <f t="shared" si="5"/>
        <v>0</v>
      </c>
      <c r="G40" s="41">
        <f t="shared" si="6"/>
        <v>0</v>
      </c>
      <c r="H40" s="94" t="s">
        <v>36</v>
      </c>
      <c r="I40" s="42" t="s">
        <v>25</v>
      </c>
      <c r="J40" s="43">
        <v>4</v>
      </c>
      <c r="K40" s="43"/>
      <c r="L40" s="43"/>
      <c r="M40" s="44"/>
      <c r="N40" s="95"/>
      <c r="O40" s="42"/>
      <c r="P40" s="46"/>
      <c r="Q40" s="46"/>
      <c r="R40" s="46"/>
      <c r="S40" s="47"/>
      <c r="T40" s="94"/>
      <c r="U40" s="42"/>
      <c r="V40" s="43"/>
      <c r="W40" s="43"/>
      <c r="X40" s="43"/>
      <c r="Y40" s="49"/>
    </row>
    <row r="41" spans="1:25" s="9" customFormat="1" ht="24.95" customHeight="1">
      <c r="A41" s="191" t="s">
        <v>94</v>
      </c>
      <c r="B41" s="141"/>
      <c r="C41" s="155"/>
      <c r="D41" s="68"/>
      <c r="E41" s="68"/>
      <c r="F41" s="68"/>
      <c r="G41" s="69"/>
      <c r="H41" s="96"/>
      <c r="I41" s="70"/>
      <c r="J41" s="71"/>
      <c r="K41" s="71"/>
      <c r="L41" s="71"/>
      <c r="M41" s="72"/>
      <c r="N41" s="97"/>
      <c r="O41" s="70"/>
      <c r="P41" s="74"/>
      <c r="Q41" s="74"/>
      <c r="R41" s="74"/>
      <c r="S41" s="75"/>
      <c r="T41" s="96"/>
      <c r="U41" s="70"/>
      <c r="V41" s="71"/>
      <c r="W41" s="71"/>
      <c r="X41" s="71"/>
      <c r="Y41" s="77"/>
    </row>
    <row r="42" spans="1:25" s="10" customFormat="1" ht="39.950000000000003" customHeight="1">
      <c r="A42" s="201" t="s">
        <v>140</v>
      </c>
      <c r="B42" s="80"/>
      <c r="C42" s="80"/>
      <c r="D42" s="80"/>
      <c r="E42" s="80"/>
      <c r="F42" s="80"/>
      <c r="G42" s="81"/>
      <c r="H42" s="82"/>
      <c r="I42" s="82"/>
      <c r="J42" s="82"/>
      <c r="K42" s="82"/>
      <c r="L42" s="82"/>
      <c r="M42" s="82"/>
      <c r="N42" s="83"/>
      <c r="O42" s="84"/>
      <c r="P42" s="83"/>
      <c r="Q42" s="83"/>
      <c r="R42" s="83"/>
      <c r="S42" s="83"/>
      <c r="T42" s="83"/>
      <c r="U42" s="83"/>
      <c r="V42" s="83"/>
      <c r="W42" s="83"/>
      <c r="X42" s="83"/>
      <c r="Y42" s="85"/>
    </row>
    <row r="43" spans="1:25" s="11" customFormat="1" ht="24.95" customHeight="1">
      <c r="A43" s="195" t="s">
        <v>75</v>
      </c>
      <c r="B43" s="51">
        <f>COUNTIF(I43,"E")+COUNTIF(O43,"E")+COUNTIF(U43,"E")</f>
        <v>1</v>
      </c>
      <c r="C43" s="52">
        <f>SUM(D43:G43)</f>
        <v>60</v>
      </c>
      <c r="D43" s="53">
        <f>SUM(J43,P43,V43)</f>
        <v>30</v>
      </c>
      <c r="E43" s="53">
        <f>SUM(K43,Q43,W43)</f>
        <v>0</v>
      </c>
      <c r="F43" s="53">
        <f>SUM(L43,R43,X43)</f>
        <v>30</v>
      </c>
      <c r="G43" s="54">
        <f>SUM(M43,S43,Y43)</f>
        <v>0</v>
      </c>
      <c r="H43" s="61">
        <v>5</v>
      </c>
      <c r="I43" s="55" t="s">
        <v>11</v>
      </c>
      <c r="J43" s="56">
        <v>30</v>
      </c>
      <c r="K43" s="56"/>
      <c r="L43" s="56">
        <v>30</v>
      </c>
      <c r="M43" s="57"/>
      <c r="N43" s="58"/>
      <c r="O43" s="55"/>
      <c r="P43" s="59"/>
      <c r="Q43" s="59"/>
      <c r="R43" s="59"/>
      <c r="S43" s="60"/>
      <c r="T43" s="98"/>
      <c r="U43" s="55"/>
      <c r="V43" s="56"/>
      <c r="W43" s="56"/>
      <c r="X43" s="56"/>
      <c r="Y43" s="62"/>
    </row>
    <row r="44" spans="1:25" s="11" customFormat="1" ht="24.95" customHeight="1">
      <c r="A44" s="86" t="s">
        <v>95</v>
      </c>
      <c r="B44" s="66"/>
      <c r="C44" s="67"/>
      <c r="D44" s="68"/>
      <c r="E44" s="68"/>
      <c r="F44" s="68"/>
      <c r="G44" s="69"/>
      <c r="H44" s="76"/>
      <c r="I44" s="70"/>
      <c r="J44" s="71"/>
      <c r="K44" s="71"/>
      <c r="L44" s="71"/>
      <c r="M44" s="72"/>
      <c r="N44" s="73"/>
      <c r="O44" s="70"/>
      <c r="P44" s="74"/>
      <c r="Q44" s="74"/>
      <c r="R44" s="74"/>
      <c r="S44" s="75"/>
      <c r="T44" s="96"/>
      <c r="U44" s="70"/>
      <c r="V44" s="71"/>
      <c r="W44" s="71"/>
      <c r="X44" s="71"/>
      <c r="Y44" s="77"/>
    </row>
    <row r="45" spans="1:25" s="11" customFormat="1" ht="24.95" customHeight="1">
      <c r="A45" s="188" t="s">
        <v>74</v>
      </c>
      <c r="B45" s="38">
        <f>COUNTIF(I45,"E")+COUNTIF(O45,"E")+COUNTIF(U45,"E")</f>
        <v>0</v>
      </c>
      <c r="C45" s="39">
        <f>SUM(D45:G45)</f>
        <v>45</v>
      </c>
      <c r="D45" s="40">
        <f t="shared" ref="D45:D47" si="8">SUM(J45,P45,V45)</f>
        <v>15</v>
      </c>
      <c r="E45" s="40">
        <f t="shared" ref="E45:E47" si="9">SUM(K45,Q45,W45)</f>
        <v>15</v>
      </c>
      <c r="F45" s="40">
        <f t="shared" ref="F45:F47" si="10">SUM(L45,R45,X45)</f>
        <v>15</v>
      </c>
      <c r="G45" s="41">
        <f t="shared" ref="G45:G47" si="11">SUM(M45,S45,Y45)</f>
        <v>0</v>
      </c>
      <c r="H45" s="48">
        <v>4</v>
      </c>
      <c r="I45" s="42"/>
      <c r="J45" s="43">
        <v>15</v>
      </c>
      <c r="K45" s="43">
        <v>15</v>
      </c>
      <c r="L45" s="43">
        <v>15</v>
      </c>
      <c r="M45" s="44"/>
      <c r="N45" s="45"/>
      <c r="O45" s="42"/>
      <c r="P45" s="46"/>
      <c r="Q45" s="46"/>
      <c r="R45" s="46"/>
      <c r="S45" s="47"/>
      <c r="T45" s="94"/>
      <c r="U45" s="42"/>
      <c r="V45" s="43"/>
      <c r="W45" s="43"/>
      <c r="X45" s="43"/>
      <c r="Y45" s="49"/>
    </row>
    <row r="46" spans="1:25" s="11" customFormat="1" ht="24.95" customHeight="1">
      <c r="A46" s="86" t="s">
        <v>96</v>
      </c>
      <c r="B46" s="66"/>
      <c r="C46" s="67"/>
      <c r="D46" s="68"/>
      <c r="E46" s="68"/>
      <c r="F46" s="68"/>
      <c r="G46" s="69"/>
      <c r="H46" s="76"/>
      <c r="I46" s="70"/>
      <c r="J46" s="71"/>
      <c r="K46" s="71"/>
      <c r="L46" s="71"/>
      <c r="M46" s="72"/>
      <c r="N46" s="73"/>
      <c r="O46" s="70"/>
      <c r="P46" s="74"/>
      <c r="Q46" s="74"/>
      <c r="R46" s="74"/>
      <c r="S46" s="75"/>
      <c r="T46" s="96"/>
      <c r="U46" s="70"/>
      <c r="V46" s="71"/>
      <c r="W46" s="71"/>
      <c r="X46" s="71"/>
      <c r="Y46" s="77"/>
    </row>
    <row r="47" spans="1:25" s="11" customFormat="1" ht="24.95" customHeight="1">
      <c r="A47" s="188" t="s">
        <v>43</v>
      </c>
      <c r="B47" s="38">
        <f t="shared" ref="B47" si="12">COUNTIF(I47,"E")+COUNTIF(O47,"E")+COUNTIF(U47,"E")</f>
        <v>1</v>
      </c>
      <c r="C47" s="39">
        <f t="shared" ref="C47" si="13">SUM(D47:G47)</f>
        <v>30</v>
      </c>
      <c r="D47" s="40">
        <f t="shared" si="8"/>
        <v>15</v>
      </c>
      <c r="E47" s="40">
        <f t="shared" si="9"/>
        <v>0</v>
      </c>
      <c r="F47" s="40">
        <f t="shared" si="10"/>
        <v>15</v>
      </c>
      <c r="G47" s="41">
        <f t="shared" si="11"/>
        <v>0</v>
      </c>
      <c r="H47" s="48">
        <v>2</v>
      </c>
      <c r="I47" s="42" t="s">
        <v>11</v>
      </c>
      <c r="J47" s="43">
        <v>15</v>
      </c>
      <c r="K47" s="43"/>
      <c r="L47" s="43">
        <v>15</v>
      </c>
      <c r="M47" s="44"/>
      <c r="N47" s="45"/>
      <c r="O47" s="42"/>
      <c r="P47" s="46"/>
      <c r="Q47" s="46"/>
      <c r="R47" s="46"/>
      <c r="S47" s="47"/>
      <c r="T47" s="94"/>
      <c r="U47" s="42"/>
      <c r="V47" s="43"/>
      <c r="W47" s="43"/>
      <c r="X47" s="43"/>
      <c r="Y47" s="49"/>
    </row>
    <row r="48" spans="1:25" s="11" customFormat="1" ht="24.95" customHeight="1">
      <c r="A48" s="86" t="s">
        <v>97</v>
      </c>
      <c r="B48" s="66"/>
      <c r="C48" s="67"/>
      <c r="D48" s="68"/>
      <c r="E48" s="68"/>
      <c r="F48" s="68"/>
      <c r="G48" s="69"/>
      <c r="H48" s="76"/>
      <c r="I48" s="70"/>
      <c r="J48" s="71"/>
      <c r="K48" s="71"/>
      <c r="L48" s="71"/>
      <c r="M48" s="72"/>
      <c r="N48" s="73"/>
      <c r="O48" s="70"/>
      <c r="P48" s="74"/>
      <c r="Q48" s="74"/>
      <c r="R48" s="74"/>
      <c r="S48" s="75"/>
      <c r="T48" s="96"/>
      <c r="U48" s="70"/>
      <c r="V48" s="71"/>
      <c r="W48" s="71"/>
      <c r="X48" s="71"/>
      <c r="Y48" s="77"/>
    </row>
    <row r="49" spans="1:25" s="11" customFormat="1" ht="24.95" customHeight="1">
      <c r="A49" s="188" t="s">
        <v>45</v>
      </c>
      <c r="B49" s="38">
        <f>COUNTIF(I49,"E")+COUNTIF(O49,"E")+COUNTIF(U49,"E")</f>
        <v>0</v>
      </c>
      <c r="C49" s="39">
        <f>SUM(D49:G49)</f>
        <v>15</v>
      </c>
      <c r="D49" s="40">
        <f t="shared" ref="D49:G51" si="14">SUM(J49,P49,V49)</f>
        <v>0</v>
      </c>
      <c r="E49" s="40">
        <f t="shared" si="14"/>
        <v>0</v>
      </c>
      <c r="F49" s="40">
        <f t="shared" si="14"/>
        <v>15</v>
      </c>
      <c r="G49" s="41">
        <f t="shared" si="14"/>
        <v>0</v>
      </c>
      <c r="H49" s="48">
        <v>1</v>
      </c>
      <c r="I49" s="42"/>
      <c r="J49" s="43"/>
      <c r="K49" s="43"/>
      <c r="L49" s="43">
        <v>15</v>
      </c>
      <c r="M49" s="44"/>
      <c r="N49" s="45"/>
      <c r="O49" s="42"/>
      <c r="P49" s="46"/>
      <c r="Q49" s="46"/>
      <c r="R49" s="46"/>
      <c r="S49" s="47"/>
      <c r="T49" s="94"/>
      <c r="U49" s="42"/>
      <c r="V49" s="43"/>
      <c r="W49" s="43"/>
      <c r="X49" s="43"/>
      <c r="Y49" s="49"/>
    </row>
    <row r="50" spans="1:25" s="11" customFormat="1" ht="24.95" customHeight="1">
      <c r="A50" s="86" t="s">
        <v>98</v>
      </c>
      <c r="B50" s="66"/>
      <c r="C50" s="67"/>
      <c r="D50" s="68"/>
      <c r="E50" s="68"/>
      <c r="F50" s="68"/>
      <c r="G50" s="69"/>
      <c r="H50" s="76"/>
      <c r="I50" s="70"/>
      <c r="J50" s="71"/>
      <c r="K50" s="71"/>
      <c r="L50" s="71"/>
      <c r="M50" s="72"/>
      <c r="N50" s="73"/>
      <c r="O50" s="70"/>
      <c r="P50" s="74"/>
      <c r="Q50" s="74"/>
      <c r="R50" s="74"/>
      <c r="S50" s="75"/>
      <c r="T50" s="96"/>
      <c r="U50" s="70"/>
      <c r="V50" s="71"/>
      <c r="W50" s="71"/>
      <c r="X50" s="71"/>
      <c r="Y50" s="77"/>
    </row>
    <row r="51" spans="1:25" s="11" customFormat="1" ht="24.95" customHeight="1">
      <c r="A51" s="188" t="s">
        <v>68</v>
      </c>
      <c r="B51" s="38">
        <f>COUNTIF(I51,"E")+COUNTIF(O51,"E")+COUNTIF(U51,"E")</f>
        <v>0</v>
      </c>
      <c r="C51" s="39">
        <f>SUM(D51:G51)</f>
        <v>30</v>
      </c>
      <c r="D51" s="40">
        <f t="shared" si="14"/>
        <v>15</v>
      </c>
      <c r="E51" s="40">
        <f t="shared" si="14"/>
        <v>0</v>
      </c>
      <c r="F51" s="40">
        <f t="shared" si="14"/>
        <v>15</v>
      </c>
      <c r="G51" s="41">
        <f t="shared" si="14"/>
        <v>0</v>
      </c>
      <c r="H51" s="48"/>
      <c r="I51" s="42"/>
      <c r="J51" s="43"/>
      <c r="K51" s="43"/>
      <c r="L51" s="43"/>
      <c r="M51" s="44"/>
      <c r="N51" s="45">
        <v>2</v>
      </c>
      <c r="O51" s="42"/>
      <c r="P51" s="46">
        <v>15</v>
      </c>
      <c r="Q51" s="46"/>
      <c r="R51" s="46">
        <v>15</v>
      </c>
      <c r="S51" s="47"/>
      <c r="T51" s="94"/>
      <c r="U51" s="42"/>
      <c r="V51" s="43"/>
      <c r="W51" s="43"/>
      <c r="X51" s="43"/>
      <c r="Y51" s="49"/>
    </row>
    <row r="52" spans="1:25" s="11" customFormat="1" ht="24.95" customHeight="1">
      <c r="A52" s="104" t="s">
        <v>100</v>
      </c>
      <c r="B52" s="51"/>
      <c r="C52" s="52"/>
      <c r="D52" s="53"/>
      <c r="E52" s="53"/>
      <c r="F52" s="53"/>
      <c r="G52" s="54"/>
      <c r="H52" s="61"/>
      <c r="I52" s="55"/>
      <c r="J52" s="56"/>
      <c r="K52" s="56"/>
      <c r="L52" s="56"/>
      <c r="M52" s="57"/>
      <c r="N52" s="58"/>
      <c r="O52" s="55"/>
      <c r="P52" s="59"/>
      <c r="Q52" s="59"/>
      <c r="R52" s="59"/>
      <c r="S52" s="60"/>
      <c r="T52" s="98"/>
      <c r="U52" s="55"/>
      <c r="V52" s="56"/>
      <c r="W52" s="56"/>
      <c r="X52" s="56"/>
      <c r="Y52" s="62"/>
    </row>
    <row r="53" spans="1:25" s="10" customFormat="1" ht="39.950000000000003" customHeight="1">
      <c r="A53" s="153" t="s">
        <v>141</v>
      </c>
      <c r="B53" s="80"/>
      <c r="C53" s="80"/>
      <c r="D53" s="80"/>
      <c r="E53" s="80"/>
      <c r="F53" s="80"/>
      <c r="G53" s="81"/>
      <c r="H53" s="82"/>
      <c r="I53" s="82"/>
      <c r="J53" s="82"/>
      <c r="K53" s="82"/>
      <c r="L53" s="82"/>
      <c r="M53" s="82"/>
      <c r="N53" s="83"/>
      <c r="O53" s="84"/>
      <c r="P53" s="83"/>
      <c r="Q53" s="83"/>
      <c r="R53" s="83"/>
      <c r="S53" s="83"/>
      <c r="T53" s="83"/>
      <c r="U53" s="83"/>
      <c r="V53" s="83"/>
      <c r="W53" s="83"/>
      <c r="X53" s="83"/>
      <c r="Y53" s="85"/>
    </row>
    <row r="54" spans="1:25" s="11" customFormat="1" ht="24.95" customHeight="1">
      <c r="A54" s="188" t="s">
        <v>69</v>
      </c>
      <c r="B54" s="51">
        <f>COUNTIF(I54,"E")+COUNTIF(O54,"E")+COUNTIF(U54,"E")</f>
        <v>1</v>
      </c>
      <c r="C54" s="52">
        <f>SUM(D54:G54)</f>
        <v>60</v>
      </c>
      <c r="D54" s="53">
        <f t="shared" ref="D54:G56" si="15">SUM(J54,P54,V54)</f>
        <v>30</v>
      </c>
      <c r="E54" s="53">
        <f t="shared" si="15"/>
        <v>0</v>
      </c>
      <c r="F54" s="53">
        <f t="shared" si="15"/>
        <v>30</v>
      </c>
      <c r="G54" s="54">
        <f t="shared" si="15"/>
        <v>0</v>
      </c>
      <c r="H54" s="61">
        <v>4</v>
      </c>
      <c r="I54" s="55" t="s">
        <v>11</v>
      </c>
      <c r="J54" s="56">
        <v>30</v>
      </c>
      <c r="K54" s="56"/>
      <c r="L54" s="56">
        <v>30</v>
      </c>
      <c r="M54" s="57"/>
      <c r="N54" s="58"/>
      <c r="O54" s="55"/>
      <c r="P54" s="59"/>
      <c r="Q54" s="59"/>
      <c r="R54" s="59"/>
      <c r="S54" s="60"/>
      <c r="T54" s="98"/>
      <c r="U54" s="55"/>
      <c r="V54" s="56"/>
      <c r="W54" s="56"/>
      <c r="X54" s="56"/>
      <c r="Y54" s="62"/>
    </row>
    <row r="55" spans="1:25" s="11" customFormat="1" ht="24.95" customHeight="1">
      <c r="A55" s="86" t="s">
        <v>106</v>
      </c>
      <c r="B55" s="66"/>
      <c r="C55" s="67"/>
      <c r="D55" s="68"/>
      <c r="E55" s="68"/>
      <c r="F55" s="68"/>
      <c r="G55" s="69"/>
      <c r="H55" s="76"/>
      <c r="I55" s="70"/>
      <c r="J55" s="71"/>
      <c r="K55" s="71"/>
      <c r="L55" s="71"/>
      <c r="M55" s="72"/>
      <c r="N55" s="73"/>
      <c r="O55" s="70"/>
      <c r="P55" s="74"/>
      <c r="Q55" s="74"/>
      <c r="R55" s="74"/>
      <c r="S55" s="75"/>
      <c r="T55" s="96"/>
      <c r="U55" s="70"/>
      <c r="V55" s="71"/>
      <c r="W55" s="71"/>
      <c r="X55" s="71"/>
      <c r="Y55" s="77"/>
    </row>
    <row r="56" spans="1:25" s="11" customFormat="1" ht="24.95" customHeight="1">
      <c r="A56" s="188" t="s">
        <v>70</v>
      </c>
      <c r="B56" s="38">
        <f>COUNTIF(I56,"E")+COUNTIF(O56,"E")+COUNTIF(U56,"E")</f>
        <v>1</v>
      </c>
      <c r="C56" s="39">
        <f>SUM(D56:G56)</f>
        <v>45</v>
      </c>
      <c r="D56" s="40">
        <f t="shared" si="15"/>
        <v>30</v>
      </c>
      <c r="E56" s="40">
        <f t="shared" si="15"/>
        <v>0</v>
      </c>
      <c r="F56" s="40">
        <f t="shared" si="15"/>
        <v>0</v>
      </c>
      <c r="G56" s="41">
        <f t="shared" si="15"/>
        <v>15</v>
      </c>
      <c r="H56" s="48">
        <v>3</v>
      </c>
      <c r="I56" s="42" t="s">
        <v>11</v>
      </c>
      <c r="J56" s="43">
        <v>30</v>
      </c>
      <c r="K56" s="43"/>
      <c r="L56" s="43"/>
      <c r="M56" s="44">
        <v>15</v>
      </c>
      <c r="N56" s="45"/>
      <c r="O56" s="42"/>
      <c r="P56" s="46"/>
      <c r="Q56" s="46"/>
      <c r="R56" s="46"/>
      <c r="S56" s="47"/>
      <c r="T56" s="94"/>
      <c r="U56" s="42"/>
      <c r="V56" s="43"/>
      <c r="W56" s="43"/>
      <c r="X56" s="43"/>
      <c r="Y56" s="49"/>
    </row>
    <row r="57" spans="1:25" s="11" customFormat="1" ht="24.95" customHeight="1">
      <c r="A57" s="86" t="s">
        <v>107</v>
      </c>
      <c r="B57" s="66"/>
      <c r="C57" s="67"/>
      <c r="D57" s="68"/>
      <c r="E57" s="68"/>
      <c r="F57" s="68"/>
      <c r="G57" s="69"/>
      <c r="H57" s="76"/>
      <c r="I57" s="70"/>
      <c r="J57" s="71"/>
      <c r="K57" s="71"/>
      <c r="L57" s="71"/>
      <c r="M57" s="72"/>
      <c r="N57" s="73"/>
      <c r="O57" s="70"/>
      <c r="P57" s="74"/>
      <c r="Q57" s="74"/>
      <c r="R57" s="74"/>
      <c r="S57" s="75"/>
      <c r="T57" s="96"/>
      <c r="U57" s="70"/>
      <c r="V57" s="71"/>
      <c r="W57" s="71"/>
      <c r="X57" s="71"/>
      <c r="Y57" s="77"/>
    </row>
    <row r="58" spans="1:25" s="11" customFormat="1" ht="24.95" customHeight="1">
      <c r="A58" s="189" t="s">
        <v>54</v>
      </c>
      <c r="B58" s="38">
        <f t="shared" ref="B58:B72" si="16">COUNTIF(I58,"E")+COUNTIF(O58,"E")+COUNTIF(U58,"E")</f>
        <v>0</v>
      </c>
      <c r="C58" s="39">
        <f t="shared" ref="C58:C72" si="17">SUM(D58:G58)</f>
        <v>45</v>
      </c>
      <c r="D58" s="40">
        <f t="shared" ref="D58:D72" si="18">SUM(J58,P58,V58)</f>
        <v>15</v>
      </c>
      <c r="E58" s="40">
        <f t="shared" ref="E58:E72" si="19">SUM(K58,Q58,W58)</f>
        <v>0</v>
      </c>
      <c r="F58" s="40">
        <f t="shared" ref="F58:F72" si="20">SUM(L58,R58,X58)</f>
        <v>30</v>
      </c>
      <c r="G58" s="41">
        <f t="shared" ref="G58:G72" si="21">SUM(M58,S58,Y58)</f>
        <v>0</v>
      </c>
      <c r="H58" s="48">
        <v>3</v>
      </c>
      <c r="I58" s="42"/>
      <c r="J58" s="43">
        <v>15</v>
      </c>
      <c r="K58" s="43"/>
      <c r="L58" s="43">
        <v>30</v>
      </c>
      <c r="M58" s="44"/>
      <c r="N58" s="45"/>
      <c r="O58" s="42"/>
      <c r="P58" s="46"/>
      <c r="Q58" s="46"/>
      <c r="R58" s="46"/>
      <c r="S58" s="47"/>
      <c r="T58" s="94"/>
      <c r="U58" s="42"/>
      <c r="V58" s="43"/>
      <c r="W58" s="43"/>
      <c r="X58" s="43"/>
      <c r="Y58" s="49"/>
    </row>
    <row r="59" spans="1:25" s="11" customFormat="1" ht="24.95" customHeight="1">
      <c r="A59" s="190" t="s">
        <v>108</v>
      </c>
      <c r="B59" s="66"/>
      <c r="C59" s="67"/>
      <c r="D59" s="68"/>
      <c r="E59" s="68"/>
      <c r="F59" s="68"/>
      <c r="G59" s="69"/>
      <c r="H59" s="76"/>
      <c r="I59" s="70"/>
      <c r="J59" s="71"/>
      <c r="K59" s="71"/>
      <c r="L59" s="71"/>
      <c r="M59" s="72"/>
      <c r="N59" s="73"/>
      <c r="O59" s="70"/>
      <c r="P59" s="74"/>
      <c r="Q59" s="74"/>
      <c r="R59" s="74"/>
      <c r="S59" s="75"/>
      <c r="T59" s="96"/>
      <c r="U59" s="70"/>
      <c r="V59" s="71"/>
      <c r="W59" s="71"/>
      <c r="X59" s="71"/>
      <c r="Y59" s="77"/>
    </row>
    <row r="60" spans="1:25" s="11" customFormat="1" ht="24.95" customHeight="1">
      <c r="A60" s="188" t="s">
        <v>71</v>
      </c>
      <c r="B60" s="38">
        <f t="shared" si="16"/>
        <v>0</v>
      </c>
      <c r="C60" s="39">
        <f t="shared" si="17"/>
        <v>45</v>
      </c>
      <c r="D60" s="40">
        <f t="shared" si="18"/>
        <v>15</v>
      </c>
      <c r="E60" s="40">
        <f t="shared" si="19"/>
        <v>0</v>
      </c>
      <c r="F60" s="40">
        <f t="shared" si="20"/>
        <v>30</v>
      </c>
      <c r="G60" s="41">
        <f t="shared" si="21"/>
        <v>0</v>
      </c>
      <c r="H60" s="48">
        <v>3</v>
      </c>
      <c r="I60" s="42"/>
      <c r="J60" s="43">
        <v>15</v>
      </c>
      <c r="K60" s="43"/>
      <c r="L60" s="43">
        <v>30</v>
      </c>
      <c r="M60" s="44"/>
      <c r="N60" s="45"/>
      <c r="O60" s="42"/>
      <c r="P60" s="46"/>
      <c r="Q60" s="46"/>
      <c r="R60" s="46"/>
      <c r="S60" s="47"/>
      <c r="T60" s="94"/>
      <c r="U60" s="42"/>
      <c r="V60" s="43"/>
      <c r="W60" s="43"/>
      <c r="X60" s="43"/>
      <c r="Y60" s="49"/>
    </row>
    <row r="61" spans="1:25" s="11" customFormat="1" ht="24.95" customHeight="1">
      <c r="A61" s="86" t="s">
        <v>109</v>
      </c>
      <c r="B61" s="66"/>
      <c r="C61" s="67"/>
      <c r="D61" s="68"/>
      <c r="E61" s="68"/>
      <c r="F61" s="68"/>
      <c r="G61" s="69"/>
      <c r="H61" s="76"/>
      <c r="I61" s="70"/>
      <c r="J61" s="71"/>
      <c r="K61" s="71"/>
      <c r="L61" s="71"/>
      <c r="M61" s="72"/>
      <c r="N61" s="73"/>
      <c r="O61" s="70"/>
      <c r="P61" s="74"/>
      <c r="Q61" s="74"/>
      <c r="R61" s="74"/>
      <c r="S61" s="75"/>
      <c r="T61" s="96"/>
      <c r="U61" s="70"/>
      <c r="V61" s="71"/>
      <c r="W61" s="71"/>
      <c r="X61" s="71"/>
      <c r="Y61" s="77"/>
    </row>
    <row r="62" spans="1:25" s="11" customFormat="1" ht="24.95" customHeight="1">
      <c r="A62" s="188" t="s">
        <v>44</v>
      </c>
      <c r="B62" s="38">
        <f>COUNTIF(I62,"E")+COUNTIF(O62,"E")+COUNTIF(U62,"E")</f>
        <v>0</v>
      </c>
      <c r="C62" s="39">
        <f>SUM(D62:G62)</f>
        <v>45</v>
      </c>
      <c r="D62" s="40">
        <f t="shared" ref="D62:G62" si="22">SUM(J62,P62,V62)</f>
        <v>30</v>
      </c>
      <c r="E62" s="40">
        <f t="shared" si="22"/>
        <v>0</v>
      </c>
      <c r="F62" s="40">
        <f t="shared" si="22"/>
        <v>15</v>
      </c>
      <c r="G62" s="41">
        <f t="shared" si="22"/>
        <v>0</v>
      </c>
      <c r="H62" s="48"/>
      <c r="I62" s="42"/>
      <c r="J62" s="43"/>
      <c r="K62" s="43"/>
      <c r="L62" s="43"/>
      <c r="M62" s="44"/>
      <c r="N62" s="45">
        <v>3</v>
      </c>
      <c r="O62" s="42"/>
      <c r="P62" s="46">
        <v>30</v>
      </c>
      <c r="Q62" s="46"/>
      <c r="R62" s="46">
        <v>15</v>
      </c>
      <c r="S62" s="47"/>
      <c r="T62" s="94"/>
      <c r="U62" s="42"/>
      <c r="V62" s="43"/>
      <c r="W62" s="43"/>
      <c r="X62" s="43"/>
      <c r="Y62" s="49"/>
    </row>
    <row r="63" spans="1:25" s="11" customFormat="1" ht="24.95" customHeight="1">
      <c r="A63" s="86" t="s">
        <v>101</v>
      </c>
      <c r="B63" s="66"/>
      <c r="C63" s="67"/>
      <c r="D63" s="68"/>
      <c r="E63" s="68"/>
      <c r="F63" s="68"/>
      <c r="G63" s="69"/>
      <c r="H63" s="76"/>
      <c r="I63" s="70"/>
      <c r="J63" s="71"/>
      <c r="K63" s="71"/>
      <c r="L63" s="71"/>
      <c r="M63" s="72"/>
      <c r="N63" s="73"/>
      <c r="O63" s="70"/>
      <c r="P63" s="74"/>
      <c r="Q63" s="74"/>
      <c r="R63" s="74"/>
      <c r="S63" s="75"/>
      <c r="T63" s="96"/>
      <c r="U63" s="70"/>
      <c r="V63" s="71"/>
      <c r="W63" s="71"/>
      <c r="X63" s="71"/>
      <c r="Y63" s="77"/>
    </row>
    <row r="64" spans="1:25" s="11" customFormat="1" ht="24.95" customHeight="1">
      <c r="A64" s="188" t="s">
        <v>55</v>
      </c>
      <c r="B64" s="38">
        <f t="shared" si="16"/>
        <v>0</v>
      </c>
      <c r="C64" s="39">
        <f t="shared" si="17"/>
        <v>45</v>
      </c>
      <c r="D64" s="40">
        <f t="shared" si="18"/>
        <v>15</v>
      </c>
      <c r="E64" s="40">
        <f t="shared" si="19"/>
        <v>15</v>
      </c>
      <c r="F64" s="40">
        <f t="shared" si="20"/>
        <v>15</v>
      </c>
      <c r="G64" s="41">
        <f t="shared" si="21"/>
        <v>0</v>
      </c>
      <c r="H64" s="48"/>
      <c r="I64" s="42"/>
      <c r="J64" s="43"/>
      <c r="K64" s="43"/>
      <c r="L64" s="43"/>
      <c r="M64" s="44"/>
      <c r="N64" s="45">
        <v>3</v>
      </c>
      <c r="O64" s="42"/>
      <c r="P64" s="46">
        <v>15</v>
      </c>
      <c r="Q64" s="46">
        <v>15</v>
      </c>
      <c r="R64" s="46">
        <v>15</v>
      </c>
      <c r="S64" s="47"/>
      <c r="T64" s="94"/>
      <c r="U64" s="42"/>
      <c r="V64" s="43"/>
      <c r="W64" s="43"/>
      <c r="X64" s="43"/>
      <c r="Y64" s="49"/>
    </row>
    <row r="65" spans="1:25" s="11" customFormat="1" ht="24.95" customHeight="1">
      <c r="A65" s="86" t="s">
        <v>102</v>
      </c>
      <c r="B65" s="66"/>
      <c r="C65" s="67"/>
      <c r="D65" s="68"/>
      <c r="E65" s="68"/>
      <c r="F65" s="68"/>
      <c r="G65" s="69"/>
      <c r="H65" s="76"/>
      <c r="I65" s="70"/>
      <c r="J65" s="71"/>
      <c r="K65" s="71"/>
      <c r="L65" s="71"/>
      <c r="M65" s="72"/>
      <c r="N65" s="73"/>
      <c r="O65" s="70"/>
      <c r="P65" s="74"/>
      <c r="Q65" s="74"/>
      <c r="R65" s="74"/>
      <c r="S65" s="75"/>
      <c r="T65" s="96"/>
      <c r="U65" s="70"/>
      <c r="V65" s="71"/>
      <c r="W65" s="71"/>
      <c r="X65" s="71"/>
      <c r="Y65" s="77"/>
    </row>
    <row r="66" spans="1:25" s="11" customFormat="1" ht="24.95" customHeight="1">
      <c r="A66" s="188" t="s">
        <v>56</v>
      </c>
      <c r="B66" s="38">
        <f t="shared" si="16"/>
        <v>1</v>
      </c>
      <c r="C66" s="39">
        <f t="shared" si="17"/>
        <v>30</v>
      </c>
      <c r="D66" s="40">
        <f t="shared" si="18"/>
        <v>15</v>
      </c>
      <c r="E66" s="40">
        <f t="shared" si="19"/>
        <v>0</v>
      </c>
      <c r="F66" s="40">
        <f t="shared" si="20"/>
        <v>15</v>
      </c>
      <c r="G66" s="41">
        <f t="shared" si="21"/>
        <v>0</v>
      </c>
      <c r="H66" s="48"/>
      <c r="I66" s="42"/>
      <c r="J66" s="43"/>
      <c r="K66" s="43"/>
      <c r="L66" s="43"/>
      <c r="M66" s="44"/>
      <c r="N66" s="45">
        <v>2</v>
      </c>
      <c r="O66" s="42" t="s">
        <v>11</v>
      </c>
      <c r="P66" s="46">
        <v>15</v>
      </c>
      <c r="Q66" s="46"/>
      <c r="R66" s="46">
        <v>15</v>
      </c>
      <c r="S66" s="47"/>
      <c r="T66" s="94"/>
      <c r="U66" s="42"/>
      <c r="V66" s="43"/>
      <c r="W66" s="43"/>
      <c r="X66" s="43"/>
      <c r="Y66" s="49"/>
    </row>
    <row r="67" spans="1:25" s="11" customFormat="1" ht="24.95" customHeight="1">
      <c r="A67" s="86" t="s">
        <v>103</v>
      </c>
      <c r="B67" s="66"/>
      <c r="C67" s="67"/>
      <c r="D67" s="68"/>
      <c r="E67" s="68"/>
      <c r="F67" s="68"/>
      <c r="G67" s="69"/>
      <c r="H67" s="76"/>
      <c r="I67" s="70"/>
      <c r="J67" s="71"/>
      <c r="K67" s="71"/>
      <c r="L67" s="71"/>
      <c r="M67" s="72"/>
      <c r="N67" s="73"/>
      <c r="O67" s="70"/>
      <c r="P67" s="74"/>
      <c r="Q67" s="74"/>
      <c r="R67" s="74"/>
      <c r="S67" s="75"/>
      <c r="T67" s="96"/>
      <c r="U67" s="70"/>
      <c r="V67" s="71"/>
      <c r="W67" s="71"/>
      <c r="X67" s="71"/>
      <c r="Y67" s="77"/>
    </row>
    <row r="68" spans="1:25" s="11" customFormat="1" ht="24.95" customHeight="1">
      <c r="A68" s="188" t="s">
        <v>57</v>
      </c>
      <c r="B68" s="38">
        <f t="shared" si="16"/>
        <v>1</v>
      </c>
      <c r="C68" s="39">
        <f t="shared" si="17"/>
        <v>30</v>
      </c>
      <c r="D68" s="40">
        <f t="shared" si="18"/>
        <v>15</v>
      </c>
      <c r="E68" s="40">
        <f t="shared" si="19"/>
        <v>0</v>
      </c>
      <c r="F68" s="40">
        <f t="shared" si="20"/>
        <v>15</v>
      </c>
      <c r="G68" s="41">
        <f t="shared" si="21"/>
        <v>0</v>
      </c>
      <c r="H68" s="48"/>
      <c r="I68" s="42"/>
      <c r="J68" s="43"/>
      <c r="K68" s="43"/>
      <c r="L68" s="43"/>
      <c r="M68" s="44"/>
      <c r="N68" s="45">
        <v>2</v>
      </c>
      <c r="O68" s="42" t="s">
        <v>11</v>
      </c>
      <c r="P68" s="46">
        <v>15</v>
      </c>
      <c r="Q68" s="46"/>
      <c r="R68" s="46">
        <v>15</v>
      </c>
      <c r="S68" s="47"/>
      <c r="T68" s="94"/>
      <c r="U68" s="42"/>
      <c r="V68" s="43"/>
      <c r="W68" s="43"/>
      <c r="X68" s="43"/>
      <c r="Y68" s="49"/>
    </row>
    <row r="69" spans="1:25" s="11" customFormat="1" ht="24.95" customHeight="1">
      <c r="A69" s="86" t="s">
        <v>104</v>
      </c>
      <c r="B69" s="66"/>
      <c r="C69" s="67"/>
      <c r="D69" s="68"/>
      <c r="E69" s="68"/>
      <c r="F69" s="68"/>
      <c r="G69" s="69"/>
      <c r="H69" s="76"/>
      <c r="I69" s="70"/>
      <c r="J69" s="71"/>
      <c r="K69" s="71"/>
      <c r="L69" s="71"/>
      <c r="M69" s="72"/>
      <c r="N69" s="73"/>
      <c r="O69" s="70"/>
      <c r="P69" s="74"/>
      <c r="Q69" s="74"/>
      <c r="R69" s="74"/>
      <c r="S69" s="75"/>
      <c r="T69" s="96"/>
      <c r="U69" s="70"/>
      <c r="V69" s="71"/>
      <c r="W69" s="71"/>
      <c r="X69" s="71"/>
      <c r="Y69" s="77"/>
    </row>
    <row r="70" spans="1:25" s="11" customFormat="1" ht="24.95" customHeight="1">
      <c r="A70" s="188" t="s">
        <v>76</v>
      </c>
      <c r="B70" s="38">
        <f>COUNTIF(I70,"E")+COUNTIF(O70,"E")+COUNTIF(U70,"E")</f>
        <v>0</v>
      </c>
      <c r="C70" s="39">
        <f>SUM(D70:G70)</f>
        <v>30</v>
      </c>
      <c r="D70" s="40">
        <f>SUM(J70,P70,V70)</f>
        <v>15</v>
      </c>
      <c r="E70" s="40">
        <f>SUM(K70,Q70,W70)</f>
        <v>0</v>
      </c>
      <c r="F70" s="40">
        <f>SUM(L70,R70,X70)</f>
        <v>15</v>
      </c>
      <c r="G70" s="41">
        <f>SUM(M70,S70,Y70)</f>
        <v>0</v>
      </c>
      <c r="H70" s="48"/>
      <c r="I70" s="42"/>
      <c r="J70" s="43"/>
      <c r="K70" s="43"/>
      <c r="L70" s="43"/>
      <c r="M70" s="44"/>
      <c r="N70" s="45">
        <v>2</v>
      </c>
      <c r="O70" s="42"/>
      <c r="P70" s="46">
        <v>15</v>
      </c>
      <c r="Q70" s="46"/>
      <c r="R70" s="46">
        <v>15</v>
      </c>
      <c r="S70" s="47"/>
      <c r="T70" s="94"/>
      <c r="U70" s="42"/>
      <c r="V70" s="43"/>
      <c r="W70" s="43"/>
      <c r="X70" s="43"/>
      <c r="Y70" s="49"/>
    </row>
    <row r="71" spans="1:25" s="11" customFormat="1" ht="24.95" customHeight="1">
      <c r="A71" s="86" t="s">
        <v>105</v>
      </c>
      <c r="B71" s="66"/>
      <c r="C71" s="67"/>
      <c r="D71" s="68"/>
      <c r="E71" s="68"/>
      <c r="F71" s="68"/>
      <c r="G71" s="69"/>
      <c r="H71" s="76"/>
      <c r="I71" s="70"/>
      <c r="J71" s="71"/>
      <c r="K71" s="71"/>
      <c r="L71" s="71"/>
      <c r="M71" s="72"/>
      <c r="N71" s="73"/>
      <c r="O71" s="70"/>
      <c r="P71" s="74"/>
      <c r="Q71" s="74"/>
      <c r="R71" s="74"/>
      <c r="S71" s="75"/>
      <c r="T71" s="96"/>
      <c r="U71" s="70"/>
      <c r="V71" s="71"/>
      <c r="W71" s="71"/>
      <c r="X71" s="71"/>
      <c r="Y71" s="77"/>
    </row>
    <row r="72" spans="1:25" s="11" customFormat="1" ht="24.95" customHeight="1">
      <c r="A72" s="188" t="s">
        <v>58</v>
      </c>
      <c r="B72" s="38">
        <f t="shared" si="16"/>
        <v>0</v>
      </c>
      <c r="C72" s="39">
        <f t="shared" si="17"/>
        <v>45</v>
      </c>
      <c r="D72" s="40">
        <f t="shared" si="18"/>
        <v>30</v>
      </c>
      <c r="E72" s="40">
        <f t="shared" si="19"/>
        <v>0</v>
      </c>
      <c r="F72" s="40">
        <f t="shared" si="20"/>
        <v>15</v>
      </c>
      <c r="G72" s="41">
        <f t="shared" si="21"/>
        <v>0</v>
      </c>
      <c r="H72" s="48"/>
      <c r="I72" s="42"/>
      <c r="J72" s="43"/>
      <c r="K72" s="43"/>
      <c r="L72" s="43"/>
      <c r="M72" s="44"/>
      <c r="N72" s="45"/>
      <c r="O72" s="42"/>
      <c r="P72" s="46"/>
      <c r="Q72" s="46"/>
      <c r="R72" s="46"/>
      <c r="S72" s="47"/>
      <c r="T72" s="94">
        <v>3</v>
      </c>
      <c r="U72" s="42"/>
      <c r="V72" s="43">
        <v>30</v>
      </c>
      <c r="W72" s="43"/>
      <c r="X72" s="43">
        <v>15</v>
      </c>
      <c r="Y72" s="49"/>
    </row>
    <row r="73" spans="1:25" s="11" customFormat="1" ht="24.95" customHeight="1">
      <c r="A73" s="191" t="s">
        <v>138</v>
      </c>
      <c r="B73" s="141"/>
      <c r="C73" s="155"/>
      <c r="D73" s="142"/>
      <c r="E73" s="142"/>
      <c r="F73" s="142"/>
      <c r="G73" s="143"/>
      <c r="H73" s="144"/>
      <c r="I73" s="145"/>
      <c r="J73" s="146"/>
      <c r="K73" s="146"/>
      <c r="L73" s="146"/>
      <c r="M73" s="147"/>
      <c r="N73" s="148"/>
      <c r="O73" s="145"/>
      <c r="P73" s="149"/>
      <c r="Q73" s="149"/>
      <c r="R73" s="149"/>
      <c r="S73" s="150"/>
      <c r="T73" s="151"/>
      <c r="U73" s="145"/>
      <c r="V73" s="146"/>
      <c r="W73" s="146"/>
      <c r="X73" s="146"/>
      <c r="Y73" s="152"/>
    </row>
    <row r="74" spans="1:25" ht="9.9499999999999993" customHeight="1">
      <c r="A74" s="192"/>
      <c r="B74" s="193"/>
      <c r="C74" s="193"/>
      <c r="D74" s="193"/>
      <c r="E74" s="193"/>
      <c r="F74" s="193"/>
      <c r="G74" s="193"/>
      <c r="H74" s="12"/>
      <c r="I74" s="12"/>
      <c r="J74" s="194"/>
      <c r="K74" s="194"/>
      <c r="L74" s="194"/>
      <c r="M74" s="194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40"/>
    </row>
    <row r="75" spans="1:25" s="10" customFormat="1" ht="39.950000000000003" customHeight="1">
      <c r="A75" s="154" t="s">
        <v>142</v>
      </c>
      <c r="B75" s="80"/>
      <c r="C75" s="80"/>
      <c r="D75" s="80"/>
      <c r="E75" s="80"/>
      <c r="F75" s="80"/>
      <c r="G75" s="81"/>
      <c r="H75" s="82"/>
      <c r="I75" s="82"/>
      <c r="J75" s="82"/>
      <c r="K75" s="82"/>
      <c r="L75" s="82"/>
      <c r="M75" s="82"/>
      <c r="N75" s="83"/>
      <c r="O75" s="84"/>
      <c r="P75" s="83"/>
      <c r="Q75" s="83"/>
      <c r="R75" s="83"/>
      <c r="S75" s="83"/>
      <c r="T75" s="83"/>
      <c r="U75" s="83"/>
      <c r="V75" s="83"/>
      <c r="W75" s="83"/>
      <c r="X75" s="83"/>
      <c r="Y75" s="85"/>
    </row>
    <row r="76" spans="1:25" s="11" customFormat="1" ht="24.95" customHeight="1">
      <c r="A76" s="188" t="s">
        <v>23</v>
      </c>
      <c r="B76" s="38">
        <f>COUNTIF(I76,"E")+COUNTIF(O76,"E")+COUNTIF(U76,"E")</f>
        <v>0</v>
      </c>
      <c r="C76" s="39">
        <f>SUM(D76:G76)</f>
        <v>45</v>
      </c>
      <c r="D76" s="40">
        <f>SUM(J76,P76,V76)</f>
        <v>0</v>
      </c>
      <c r="E76" s="40">
        <f>SUM(K76,Q76,W76)</f>
        <v>0</v>
      </c>
      <c r="F76" s="40">
        <f>SUM(L76,R76,X76)</f>
        <v>0</v>
      </c>
      <c r="G76" s="41">
        <f>SUM(M76,S76,Y76)</f>
        <v>45</v>
      </c>
      <c r="H76" s="88"/>
      <c r="I76" s="89"/>
      <c r="J76" s="90"/>
      <c r="K76" s="90"/>
      <c r="L76" s="90"/>
      <c r="M76" s="109"/>
      <c r="N76" s="58">
        <v>4</v>
      </c>
      <c r="O76" s="55"/>
      <c r="P76" s="59"/>
      <c r="Q76" s="59"/>
      <c r="R76" s="59"/>
      <c r="S76" s="60">
        <v>45</v>
      </c>
      <c r="T76" s="48"/>
      <c r="U76" s="42"/>
      <c r="V76" s="43"/>
      <c r="W76" s="43"/>
      <c r="X76" s="43"/>
      <c r="Y76" s="49"/>
    </row>
    <row r="77" spans="1:25" s="11" customFormat="1" ht="24.95" customHeight="1">
      <c r="A77" s="86" t="s">
        <v>110</v>
      </c>
      <c r="B77" s="66"/>
      <c r="C77" s="67"/>
      <c r="D77" s="68"/>
      <c r="E77" s="68"/>
      <c r="F77" s="68"/>
      <c r="G77" s="69"/>
      <c r="H77" s="91"/>
      <c r="I77" s="92"/>
      <c r="J77" s="93"/>
      <c r="K77" s="93"/>
      <c r="L77" s="93"/>
      <c r="M77" s="110"/>
      <c r="N77" s="73"/>
      <c r="O77" s="70"/>
      <c r="P77" s="74"/>
      <c r="Q77" s="74"/>
      <c r="R77" s="74"/>
      <c r="S77" s="75"/>
      <c r="T77" s="76"/>
      <c r="U77" s="70"/>
      <c r="V77" s="71"/>
      <c r="W77" s="71"/>
      <c r="X77" s="71"/>
      <c r="Y77" s="77"/>
    </row>
    <row r="78" spans="1:25" s="11" customFormat="1" ht="24.95" customHeight="1">
      <c r="A78" s="188" t="s">
        <v>46</v>
      </c>
      <c r="B78" s="38">
        <f t="shared" ref="B78:B110" si="23">COUNTIF(I78,"E")+COUNTIF(O78,"E")+COUNTIF(U78,"E")</f>
        <v>0</v>
      </c>
      <c r="C78" s="39">
        <f t="shared" ref="C78:C110" si="24">SUM(D78:G78)</f>
        <v>45</v>
      </c>
      <c r="D78" s="40">
        <f t="shared" ref="D78:D110" si="25">SUM(J78,P78,V78)</f>
        <v>30</v>
      </c>
      <c r="E78" s="40">
        <f t="shared" ref="E78:E110" si="26">SUM(K78,Q78,W78)</f>
        <v>0</v>
      </c>
      <c r="F78" s="40">
        <f t="shared" ref="F78:F110" si="27">SUM(L78,R78,X78)</f>
        <v>0</v>
      </c>
      <c r="G78" s="41">
        <f t="shared" ref="G78:G110" si="28">SUM(M78,S78,Y78)</f>
        <v>15</v>
      </c>
      <c r="H78" s="88"/>
      <c r="I78" s="89"/>
      <c r="J78" s="90"/>
      <c r="K78" s="90"/>
      <c r="L78" s="90"/>
      <c r="M78" s="109"/>
      <c r="N78" s="45">
        <v>4</v>
      </c>
      <c r="O78" s="42"/>
      <c r="P78" s="46">
        <v>30</v>
      </c>
      <c r="Q78" s="46"/>
      <c r="R78" s="46"/>
      <c r="S78" s="47">
        <v>15</v>
      </c>
      <c r="T78" s="48"/>
      <c r="U78" s="42"/>
      <c r="V78" s="43"/>
      <c r="W78" s="43"/>
      <c r="X78" s="43"/>
      <c r="Y78" s="49"/>
    </row>
    <row r="79" spans="1:25" s="11" customFormat="1" ht="24.95" customHeight="1">
      <c r="A79" s="86" t="s">
        <v>111</v>
      </c>
      <c r="B79" s="66"/>
      <c r="C79" s="67"/>
      <c r="D79" s="68"/>
      <c r="E79" s="68"/>
      <c r="F79" s="68"/>
      <c r="G79" s="69"/>
      <c r="H79" s="91"/>
      <c r="I79" s="92"/>
      <c r="J79" s="93"/>
      <c r="K79" s="93"/>
      <c r="L79" s="93"/>
      <c r="M79" s="110"/>
      <c r="N79" s="73"/>
      <c r="O79" s="70"/>
      <c r="P79" s="74"/>
      <c r="Q79" s="74"/>
      <c r="R79" s="74"/>
      <c r="S79" s="75"/>
      <c r="T79" s="76"/>
      <c r="U79" s="70"/>
      <c r="V79" s="71"/>
      <c r="W79" s="71"/>
      <c r="X79" s="71"/>
      <c r="Y79" s="77"/>
    </row>
    <row r="80" spans="1:25" s="11" customFormat="1" ht="24.95" customHeight="1">
      <c r="A80" s="188" t="s">
        <v>47</v>
      </c>
      <c r="B80" s="38">
        <f t="shared" si="23"/>
        <v>0</v>
      </c>
      <c r="C80" s="39">
        <f t="shared" si="24"/>
        <v>45</v>
      </c>
      <c r="D80" s="40">
        <f t="shared" si="25"/>
        <v>30</v>
      </c>
      <c r="E80" s="40">
        <f t="shared" si="26"/>
        <v>0</v>
      </c>
      <c r="F80" s="40">
        <f t="shared" si="27"/>
        <v>15</v>
      </c>
      <c r="G80" s="41">
        <f t="shared" si="28"/>
        <v>0</v>
      </c>
      <c r="H80" s="88"/>
      <c r="I80" s="89"/>
      <c r="J80" s="90"/>
      <c r="K80" s="90"/>
      <c r="L80" s="90"/>
      <c r="M80" s="109"/>
      <c r="N80" s="45">
        <v>3</v>
      </c>
      <c r="O80" s="42"/>
      <c r="P80" s="46">
        <v>30</v>
      </c>
      <c r="Q80" s="46"/>
      <c r="R80" s="46">
        <v>15</v>
      </c>
      <c r="S80" s="47"/>
      <c r="T80" s="48"/>
      <c r="U80" s="42"/>
      <c r="V80" s="43"/>
      <c r="W80" s="43"/>
      <c r="X80" s="43"/>
      <c r="Y80" s="49"/>
    </row>
    <row r="81" spans="1:25" s="11" customFormat="1" ht="24.95" customHeight="1">
      <c r="A81" s="86" t="s">
        <v>112</v>
      </c>
      <c r="B81" s="66"/>
      <c r="C81" s="67"/>
      <c r="D81" s="68"/>
      <c r="E81" s="68"/>
      <c r="F81" s="68"/>
      <c r="G81" s="69"/>
      <c r="H81" s="91"/>
      <c r="I81" s="92"/>
      <c r="J81" s="93"/>
      <c r="K81" s="93"/>
      <c r="L81" s="93"/>
      <c r="M81" s="110"/>
      <c r="N81" s="73"/>
      <c r="O81" s="70"/>
      <c r="P81" s="74"/>
      <c r="Q81" s="74"/>
      <c r="R81" s="74"/>
      <c r="S81" s="75"/>
      <c r="T81" s="76"/>
      <c r="U81" s="70"/>
      <c r="V81" s="71"/>
      <c r="W81" s="71"/>
      <c r="X81" s="71"/>
      <c r="Y81" s="77"/>
    </row>
    <row r="82" spans="1:25" s="11" customFormat="1" ht="24.95" customHeight="1">
      <c r="A82" s="188" t="s">
        <v>82</v>
      </c>
      <c r="B82" s="38">
        <f t="shared" si="23"/>
        <v>0</v>
      </c>
      <c r="C82" s="39">
        <f t="shared" si="24"/>
        <v>30</v>
      </c>
      <c r="D82" s="40">
        <f t="shared" si="25"/>
        <v>15</v>
      </c>
      <c r="E82" s="40">
        <f t="shared" si="26"/>
        <v>0</v>
      </c>
      <c r="F82" s="40">
        <f t="shared" si="27"/>
        <v>0</v>
      </c>
      <c r="G82" s="41">
        <f t="shared" si="28"/>
        <v>15</v>
      </c>
      <c r="H82" s="88"/>
      <c r="I82" s="89"/>
      <c r="J82" s="90"/>
      <c r="K82" s="90"/>
      <c r="L82" s="90"/>
      <c r="M82" s="109"/>
      <c r="N82" s="45">
        <v>2</v>
      </c>
      <c r="O82" s="42"/>
      <c r="P82" s="46">
        <v>15</v>
      </c>
      <c r="Q82" s="46"/>
      <c r="R82" s="46"/>
      <c r="S82" s="47">
        <v>15</v>
      </c>
      <c r="T82" s="48"/>
      <c r="U82" s="42"/>
      <c r="V82" s="43"/>
      <c r="W82" s="43"/>
      <c r="X82" s="43"/>
      <c r="Y82" s="49"/>
    </row>
    <row r="83" spans="1:25" s="11" customFormat="1" ht="24.95" customHeight="1">
      <c r="A83" s="86" t="s">
        <v>113</v>
      </c>
      <c r="B83" s="66"/>
      <c r="C83" s="67"/>
      <c r="D83" s="68"/>
      <c r="E83" s="68"/>
      <c r="F83" s="68"/>
      <c r="G83" s="69"/>
      <c r="H83" s="91"/>
      <c r="I83" s="92"/>
      <c r="J83" s="93"/>
      <c r="K83" s="93"/>
      <c r="L83" s="93"/>
      <c r="M83" s="110"/>
      <c r="N83" s="73"/>
      <c r="O83" s="70"/>
      <c r="P83" s="74"/>
      <c r="Q83" s="74"/>
      <c r="R83" s="74"/>
      <c r="S83" s="75"/>
      <c r="T83" s="76"/>
      <c r="U83" s="70"/>
      <c r="V83" s="71"/>
      <c r="W83" s="71"/>
      <c r="X83" s="71"/>
      <c r="Y83" s="77"/>
    </row>
    <row r="84" spans="1:25" s="11" customFormat="1" ht="24.95" customHeight="1">
      <c r="A84" s="188" t="s">
        <v>77</v>
      </c>
      <c r="B84" s="38">
        <f t="shared" si="23"/>
        <v>0</v>
      </c>
      <c r="C84" s="39">
        <f t="shared" si="24"/>
        <v>30</v>
      </c>
      <c r="D84" s="40">
        <f t="shared" si="25"/>
        <v>15</v>
      </c>
      <c r="E84" s="40">
        <f t="shared" si="26"/>
        <v>0</v>
      </c>
      <c r="F84" s="40">
        <f t="shared" si="27"/>
        <v>0</v>
      </c>
      <c r="G84" s="41">
        <f t="shared" si="28"/>
        <v>15</v>
      </c>
      <c r="H84" s="88"/>
      <c r="I84" s="89"/>
      <c r="J84" s="90"/>
      <c r="K84" s="90"/>
      <c r="L84" s="90"/>
      <c r="M84" s="109"/>
      <c r="N84" s="45">
        <v>2</v>
      </c>
      <c r="O84" s="42"/>
      <c r="P84" s="46">
        <v>15</v>
      </c>
      <c r="Q84" s="46"/>
      <c r="R84" s="46"/>
      <c r="S84" s="47">
        <v>15</v>
      </c>
      <c r="T84" s="48"/>
      <c r="U84" s="42"/>
      <c r="V84" s="43"/>
      <c r="W84" s="43"/>
      <c r="X84" s="43"/>
      <c r="Y84" s="49"/>
    </row>
    <row r="85" spans="1:25" s="11" customFormat="1" ht="24.95" customHeight="1">
      <c r="A85" s="86" t="s">
        <v>114</v>
      </c>
      <c r="B85" s="66"/>
      <c r="C85" s="67"/>
      <c r="D85" s="68"/>
      <c r="E85" s="68"/>
      <c r="F85" s="68"/>
      <c r="G85" s="69"/>
      <c r="H85" s="91"/>
      <c r="I85" s="92"/>
      <c r="J85" s="93"/>
      <c r="K85" s="93"/>
      <c r="L85" s="93"/>
      <c r="M85" s="110"/>
      <c r="N85" s="73"/>
      <c r="O85" s="70"/>
      <c r="P85" s="74"/>
      <c r="Q85" s="74"/>
      <c r="R85" s="74"/>
      <c r="S85" s="75"/>
      <c r="T85" s="76"/>
      <c r="U85" s="70"/>
      <c r="V85" s="71"/>
      <c r="W85" s="71"/>
      <c r="X85" s="71"/>
      <c r="Y85" s="77"/>
    </row>
    <row r="86" spans="1:25" s="11" customFormat="1" ht="24.95" customHeight="1">
      <c r="A86" s="188" t="s">
        <v>32</v>
      </c>
      <c r="B86" s="38"/>
      <c r="C86" s="39">
        <f t="shared" si="24"/>
        <v>15</v>
      </c>
      <c r="D86" s="40">
        <f t="shared" si="25"/>
        <v>0</v>
      </c>
      <c r="E86" s="40">
        <f t="shared" si="26"/>
        <v>0</v>
      </c>
      <c r="F86" s="40">
        <f t="shared" si="27"/>
        <v>0</v>
      </c>
      <c r="G86" s="41">
        <f t="shared" si="28"/>
        <v>15</v>
      </c>
      <c r="H86" s="88"/>
      <c r="I86" s="89"/>
      <c r="J86" s="90"/>
      <c r="K86" s="90"/>
      <c r="L86" s="90"/>
      <c r="M86" s="109"/>
      <c r="N86" s="45">
        <v>1</v>
      </c>
      <c r="O86" s="42"/>
      <c r="P86" s="46"/>
      <c r="Q86" s="46"/>
      <c r="R86" s="46"/>
      <c r="S86" s="47">
        <v>15</v>
      </c>
      <c r="T86" s="48"/>
      <c r="U86" s="42"/>
      <c r="V86" s="43"/>
      <c r="W86" s="43"/>
      <c r="X86" s="43"/>
      <c r="Y86" s="49"/>
    </row>
    <row r="87" spans="1:25" s="11" customFormat="1" ht="24.95" customHeight="1">
      <c r="A87" s="86" t="s">
        <v>115</v>
      </c>
      <c r="B87" s="66"/>
      <c r="C87" s="67"/>
      <c r="D87" s="68"/>
      <c r="E87" s="68"/>
      <c r="F87" s="68"/>
      <c r="G87" s="69"/>
      <c r="H87" s="91"/>
      <c r="I87" s="92"/>
      <c r="J87" s="93"/>
      <c r="K87" s="93"/>
      <c r="L87" s="93"/>
      <c r="M87" s="110"/>
      <c r="N87" s="73"/>
      <c r="O87" s="70"/>
      <c r="P87" s="74"/>
      <c r="Q87" s="74"/>
      <c r="R87" s="74"/>
      <c r="S87" s="75"/>
      <c r="T87" s="76"/>
      <c r="U87" s="70"/>
      <c r="V87" s="71"/>
      <c r="W87" s="71"/>
      <c r="X87" s="71"/>
      <c r="Y87" s="77"/>
    </row>
    <row r="88" spans="1:25" s="11" customFormat="1" ht="24.95" customHeight="1">
      <c r="A88" s="188" t="s">
        <v>20</v>
      </c>
      <c r="B88" s="38">
        <f>COUNTIF(I88,"E")+COUNTIF(O88,"E")+COUNTIF(U88,"E")</f>
        <v>0</v>
      </c>
      <c r="C88" s="39">
        <f>SUM(D88:G88)</f>
        <v>60</v>
      </c>
      <c r="D88" s="40">
        <f t="shared" ref="D88:G90" si="29">SUM(J88,P88,V88)</f>
        <v>0</v>
      </c>
      <c r="E88" s="40">
        <f t="shared" si="29"/>
        <v>0</v>
      </c>
      <c r="F88" s="40">
        <f t="shared" si="29"/>
        <v>0</v>
      </c>
      <c r="G88" s="41">
        <f t="shared" si="29"/>
        <v>60</v>
      </c>
      <c r="H88" s="88"/>
      <c r="I88" s="89"/>
      <c r="J88" s="90"/>
      <c r="K88" s="90"/>
      <c r="L88" s="90"/>
      <c r="M88" s="109"/>
      <c r="N88" s="45"/>
      <c r="O88" s="42"/>
      <c r="P88" s="46"/>
      <c r="Q88" s="46"/>
      <c r="R88" s="46"/>
      <c r="S88" s="47"/>
      <c r="T88" s="48">
        <v>11</v>
      </c>
      <c r="U88" s="42"/>
      <c r="V88" s="43"/>
      <c r="W88" s="43"/>
      <c r="X88" s="43"/>
      <c r="Y88" s="49">
        <v>60</v>
      </c>
    </row>
    <row r="89" spans="1:25" s="11" customFormat="1" ht="24.95" customHeight="1">
      <c r="A89" s="86" t="s">
        <v>120</v>
      </c>
      <c r="B89" s="66"/>
      <c r="C89" s="67"/>
      <c r="D89" s="68"/>
      <c r="E89" s="68"/>
      <c r="F89" s="68"/>
      <c r="G89" s="69"/>
      <c r="H89" s="91"/>
      <c r="I89" s="92"/>
      <c r="J89" s="93"/>
      <c r="K89" s="93"/>
      <c r="L89" s="93"/>
      <c r="M89" s="110"/>
      <c r="N89" s="73"/>
      <c r="O89" s="70"/>
      <c r="P89" s="74"/>
      <c r="Q89" s="74"/>
      <c r="R89" s="74"/>
      <c r="S89" s="75"/>
      <c r="T89" s="76"/>
      <c r="U89" s="70"/>
      <c r="V89" s="71"/>
      <c r="W89" s="71"/>
      <c r="X89" s="71"/>
      <c r="Y89" s="77"/>
    </row>
    <row r="90" spans="1:25" s="11" customFormat="1" ht="24.95" customHeight="1">
      <c r="A90" s="188" t="s">
        <v>19</v>
      </c>
      <c r="B90" s="38">
        <f>COUNTIF(I90,"E")+COUNTIF(O90,"E")+COUNTIF(U90,"E")</f>
        <v>0</v>
      </c>
      <c r="C90" s="39">
        <f>SUM(D90:G90)</f>
        <v>45</v>
      </c>
      <c r="D90" s="40">
        <f t="shared" si="29"/>
        <v>0</v>
      </c>
      <c r="E90" s="40">
        <f t="shared" si="29"/>
        <v>0</v>
      </c>
      <c r="F90" s="40">
        <f t="shared" si="29"/>
        <v>0</v>
      </c>
      <c r="G90" s="41">
        <f t="shared" si="29"/>
        <v>45</v>
      </c>
      <c r="H90" s="88"/>
      <c r="I90" s="89"/>
      <c r="J90" s="90"/>
      <c r="K90" s="90"/>
      <c r="L90" s="90"/>
      <c r="M90" s="109"/>
      <c r="N90" s="45"/>
      <c r="O90" s="42"/>
      <c r="P90" s="46"/>
      <c r="Q90" s="46"/>
      <c r="R90" s="46"/>
      <c r="S90" s="47"/>
      <c r="T90" s="48">
        <v>3</v>
      </c>
      <c r="U90" s="42"/>
      <c r="V90" s="43"/>
      <c r="W90" s="43"/>
      <c r="X90" s="43"/>
      <c r="Y90" s="49">
        <v>45</v>
      </c>
    </row>
    <row r="91" spans="1:25" s="11" customFormat="1" ht="24.95" customHeight="1">
      <c r="A91" s="86" t="s">
        <v>119</v>
      </c>
      <c r="B91" s="66"/>
      <c r="C91" s="67"/>
      <c r="D91" s="68"/>
      <c r="E91" s="68"/>
      <c r="F91" s="68"/>
      <c r="G91" s="69"/>
      <c r="H91" s="91"/>
      <c r="I91" s="92"/>
      <c r="J91" s="93"/>
      <c r="K91" s="93"/>
      <c r="L91" s="93"/>
      <c r="M91" s="110"/>
      <c r="N91" s="73"/>
      <c r="O91" s="70"/>
      <c r="P91" s="74"/>
      <c r="Q91" s="74"/>
      <c r="R91" s="74"/>
      <c r="S91" s="75"/>
      <c r="T91" s="76"/>
      <c r="U91" s="70"/>
      <c r="V91" s="71"/>
      <c r="W91" s="71"/>
      <c r="X91" s="71"/>
      <c r="Y91" s="77"/>
    </row>
    <row r="92" spans="1:25" s="11" customFormat="1" ht="24.95" customHeight="1">
      <c r="A92" s="188" t="s">
        <v>72</v>
      </c>
      <c r="B92" s="38">
        <f t="shared" si="23"/>
        <v>0</v>
      </c>
      <c r="C92" s="39">
        <f t="shared" si="24"/>
        <v>45</v>
      </c>
      <c r="D92" s="40">
        <f t="shared" si="25"/>
        <v>0</v>
      </c>
      <c r="E92" s="40">
        <f t="shared" si="26"/>
        <v>0</v>
      </c>
      <c r="F92" s="40">
        <f t="shared" si="27"/>
        <v>45</v>
      </c>
      <c r="G92" s="41">
        <f t="shared" si="28"/>
        <v>0</v>
      </c>
      <c r="H92" s="88"/>
      <c r="I92" s="89"/>
      <c r="J92" s="90"/>
      <c r="K92" s="90"/>
      <c r="L92" s="90"/>
      <c r="M92" s="109"/>
      <c r="N92" s="45"/>
      <c r="O92" s="42"/>
      <c r="P92" s="46"/>
      <c r="Q92" s="46"/>
      <c r="R92" s="46"/>
      <c r="S92" s="47"/>
      <c r="T92" s="48">
        <v>3</v>
      </c>
      <c r="U92" s="42"/>
      <c r="V92" s="43"/>
      <c r="W92" s="43"/>
      <c r="X92" s="43">
        <v>45</v>
      </c>
      <c r="Y92" s="49"/>
    </row>
    <row r="93" spans="1:25" s="11" customFormat="1" ht="24.95" customHeight="1">
      <c r="A93" s="86" t="s">
        <v>121</v>
      </c>
      <c r="B93" s="66"/>
      <c r="C93" s="67"/>
      <c r="D93" s="68"/>
      <c r="E93" s="68"/>
      <c r="F93" s="68"/>
      <c r="G93" s="69"/>
      <c r="H93" s="91"/>
      <c r="I93" s="92"/>
      <c r="J93" s="93"/>
      <c r="K93" s="93"/>
      <c r="L93" s="93"/>
      <c r="M93" s="110"/>
      <c r="N93" s="73"/>
      <c r="O93" s="70"/>
      <c r="P93" s="74"/>
      <c r="Q93" s="74"/>
      <c r="R93" s="74"/>
      <c r="S93" s="75"/>
      <c r="T93" s="76"/>
      <c r="U93" s="70"/>
      <c r="V93" s="71"/>
      <c r="W93" s="71"/>
      <c r="X93" s="71"/>
      <c r="Y93" s="77"/>
    </row>
    <row r="94" spans="1:25" s="11" customFormat="1" ht="24.95" customHeight="1">
      <c r="A94" s="167" t="s">
        <v>81</v>
      </c>
      <c r="B94" s="38">
        <f t="shared" si="23"/>
        <v>0</v>
      </c>
      <c r="C94" s="39">
        <f t="shared" si="24"/>
        <v>30</v>
      </c>
      <c r="D94" s="40">
        <f t="shared" si="25"/>
        <v>15</v>
      </c>
      <c r="E94" s="40">
        <f t="shared" si="26"/>
        <v>0</v>
      </c>
      <c r="F94" s="40">
        <f t="shared" si="27"/>
        <v>0</v>
      </c>
      <c r="G94" s="41">
        <f t="shared" si="28"/>
        <v>15</v>
      </c>
      <c r="H94" s="88"/>
      <c r="I94" s="89"/>
      <c r="J94" s="90"/>
      <c r="K94" s="90"/>
      <c r="L94" s="90"/>
      <c r="M94" s="109"/>
      <c r="N94" s="45"/>
      <c r="O94" s="42"/>
      <c r="P94" s="46"/>
      <c r="Q94" s="46"/>
      <c r="R94" s="46"/>
      <c r="S94" s="47"/>
      <c r="T94" s="48">
        <v>2</v>
      </c>
      <c r="U94" s="42"/>
      <c r="V94" s="43">
        <v>15</v>
      </c>
      <c r="W94" s="43"/>
      <c r="X94" s="43"/>
      <c r="Y94" s="49">
        <v>15</v>
      </c>
    </row>
    <row r="95" spans="1:25" s="11" customFormat="1" ht="24.95" customHeight="1">
      <c r="A95" s="102" t="s">
        <v>123</v>
      </c>
      <c r="B95" s="51"/>
      <c r="C95" s="52"/>
      <c r="D95" s="53"/>
      <c r="E95" s="53"/>
      <c r="F95" s="53"/>
      <c r="G95" s="54"/>
      <c r="H95" s="99"/>
      <c r="I95" s="100"/>
      <c r="J95" s="101"/>
      <c r="K95" s="101"/>
      <c r="L95" s="101"/>
      <c r="M95" s="111"/>
      <c r="N95" s="58"/>
      <c r="O95" s="55"/>
      <c r="P95" s="59"/>
      <c r="Q95" s="59"/>
      <c r="R95" s="59"/>
      <c r="S95" s="60"/>
      <c r="T95" s="61"/>
      <c r="U95" s="55"/>
      <c r="V95" s="56"/>
      <c r="W95" s="56"/>
      <c r="X95" s="56"/>
      <c r="Y95" s="62"/>
    </row>
    <row r="96" spans="1:25" s="11" customFormat="1" ht="24.95" customHeight="1">
      <c r="A96" s="195" t="s">
        <v>50</v>
      </c>
      <c r="B96" s="51">
        <f>COUNTIF(I96,"E")+COUNTIF(O96,"E")+COUNTIF(U96,"E")</f>
        <v>0</v>
      </c>
      <c r="C96" s="52">
        <f>SUM(D96:G96)</f>
        <v>0</v>
      </c>
      <c r="D96" s="53">
        <f t="shared" ref="D96:G98" si="30">SUM(J96,P96,V96)</f>
        <v>0</v>
      </c>
      <c r="E96" s="53">
        <f t="shared" si="30"/>
        <v>0</v>
      </c>
      <c r="F96" s="53">
        <f t="shared" si="30"/>
        <v>0</v>
      </c>
      <c r="G96" s="54">
        <f t="shared" si="30"/>
        <v>0</v>
      </c>
      <c r="H96" s="99"/>
      <c r="I96" s="100"/>
      <c r="J96" s="101"/>
      <c r="K96" s="101"/>
      <c r="L96" s="101"/>
      <c r="M96" s="111"/>
      <c r="N96" s="58"/>
      <c r="O96" s="55"/>
      <c r="P96" s="59"/>
      <c r="Q96" s="59"/>
      <c r="R96" s="59"/>
      <c r="S96" s="60"/>
      <c r="T96" s="61"/>
      <c r="U96" s="55"/>
      <c r="V96" s="56"/>
      <c r="W96" s="56"/>
      <c r="X96" s="56"/>
      <c r="Y96" s="62"/>
    </row>
    <row r="97" spans="1:25" s="11" customFormat="1" ht="24.95" customHeight="1">
      <c r="A97" s="104" t="s">
        <v>125</v>
      </c>
      <c r="B97" s="51"/>
      <c r="C97" s="52"/>
      <c r="D97" s="53"/>
      <c r="E97" s="53"/>
      <c r="F97" s="53"/>
      <c r="G97" s="54"/>
      <c r="H97" s="99"/>
      <c r="I97" s="100"/>
      <c r="J97" s="101"/>
      <c r="K97" s="101"/>
      <c r="L97" s="101"/>
      <c r="M97" s="111"/>
      <c r="N97" s="58"/>
      <c r="O97" s="55"/>
      <c r="P97" s="59"/>
      <c r="Q97" s="59"/>
      <c r="R97" s="59"/>
      <c r="S97" s="60"/>
      <c r="T97" s="61"/>
      <c r="U97" s="55"/>
      <c r="V97" s="56"/>
      <c r="W97" s="56"/>
      <c r="X97" s="56"/>
      <c r="Y97" s="62"/>
    </row>
    <row r="98" spans="1:25" s="11" customFormat="1" ht="24.95" customHeight="1">
      <c r="A98" s="195" t="s">
        <v>67</v>
      </c>
      <c r="B98" s="51">
        <f>COUNTIF(I98,"E")+COUNTIF(O98,"E")+COUNTIF(U98,"E")</f>
        <v>0</v>
      </c>
      <c r="C98" s="52">
        <f>SUM(D98:G98)</f>
        <v>0</v>
      </c>
      <c r="D98" s="53">
        <f t="shared" si="30"/>
        <v>0</v>
      </c>
      <c r="E98" s="53">
        <f t="shared" si="30"/>
        <v>0</v>
      </c>
      <c r="F98" s="53">
        <f t="shared" si="30"/>
        <v>0</v>
      </c>
      <c r="G98" s="54">
        <f t="shared" si="30"/>
        <v>0</v>
      </c>
      <c r="H98" s="99"/>
      <c r="I98" s="100"/>
      <c r="J98" s="101"/>
      <c r="K98" s="101"/>
      <c r="L98" s="101"/>
      <c r="M98" s="111"/>
      <c r="N98" s="58"/>
      <c r="O98" s="55"/>
      <c r="P98" s="59"/>
      <c r="Q98" s="59"/>
      <c r="R98" s="59"/>
      <c r="S98" s="60"/>
      <c r="T98" s="61"/>
      <c r="U98" s="55"/>
      <c r="V98" s="56"/>
      <c r="W98" s="56"/>
      <c r="X98" s="56"/>
      <c r="Y98" s="62"/>
    </row>
    <row r="99" spans="1:25" s="11" customFormat="1" ht="24.95" customHeight="1">
      <c r="A99" s="86" t="s">
        <v>126</v>
      </c>
      <c r="B99" s="66"/>
      <c r="C99" s="67"/>
      <c r="D99" s="68"/>
      <c r="E99" s="68"/>
      <c r="F99" s="68"/>
      <c r="G99" s="69"/>
      <c r="H99" s="91"/>
      <c r="I99" s="92"/>
      <c r="J99" s="93"/>
      <c r="K99" s="93"/>
      <c r="L99" s="93"/>
      <c r="M99" s="110"/>
      <c r="N99" s="73"/>
      <c r="O99" s="70"/>
      <c r="P99" s="74"/>
      <c r="Q99" s="74"/>
      <c r="R99" s="74"/>
      <c r="S99" s="75"/>
      <c r="T99" s="76"/>
      <c r="U99" s="70"/>
      <c r="V99" s="71"/>
      <c r="W99" s="71"/>
      <c r="X99" s="71"/>
      <c r="Y99" s="77"/>
    </row>
    <row r="100" spans="1:25" s="11" customFormat="1" ht="24.95" customHeight="1">
      <c r="A100" s="167" t="s">
        <v>21</v>
      </c>
      <c r="B100" s="38">
        <f t="shared" si="23"/>
        <v>0</v>
      </c>
      <c r="C100" s="39">
        <f t="shared" si="24"/>
        <v>30</v>
      </c>
      <c r="D100" s="40">
        <f t="shared" si="25"/>
        <v>15</v>
      </c>
      <c r="E100" s="40">
        <f t="shared" si="26"/>
        <v>15</v>
      </c>
      <c r="F100" s="40">
        <f t="shared" si="27"/>
        <v>0</v>
      </c>
      <c r="G100" s="41">
        <f t="shared" si="28"/>
        <v>0</v>
      </c>
      <c r="H100" s="88"/>
      <c r="I100" s="89"/>
      <c r="J100" s="90"/>
      <c r="K100" s="90"/>
      <c r="L100" s="90"/>
      <c r="M100" s="109"/>
      <c r="N100" s="45"/>
      <c r="O100" s="42"/>
      <c r="P100" s="46"/>
      <c r="Q100" s="46"/>
      <c r="R100" s="46"/>
      <c r="S100" s="47"/>
      <c r="T100" s="48">
        <v>2</v>
      </c>
      <c r="U100" s="42"/>
      <c r="V100" s="43">
        <v>15</v>
      </c>
      <c r="W100" s="43">
        <v>15</v>
      </c>
      <c r="X100" s="43"/>
      <c r="Y100" s="49"/>
    </row>
    <row r="101" spans="1:25" s="11" customFormat="1" ht="24.95" customHeight="1">
      <c r="A101" s="102" t="s">
        <v>124</v>
      </c>
      <c r="B101" s="51"/>
      <c r="C101" s="52"/>
      <c r="D101" s="53"/>
      <c r="E101" s="53"/>
      <c r="F101" s="53"/>
      <c r="G101" s="54"/>
      <c r="H101" s="99"/>
      <c r="I101" s="100"/>
      <c r="J101" s="101"/>
      <c r="K101" s="101"/>
      <c r="L101" s="101"/>
      <c r="M101" s="111"/>
      <c r="N101" s="58"/>
      <c r="O101" s="55"/>
      <c r="P101" s="59"/>
      <c r="Q101" s="59"/>
      <c r="R101" s="59"/>
      <c r="S101" s="60"/>
      <c r="T101" s="61"/>
      <c r="U101" s="55"/>
      <c r="V101" s="56"/>
      <c r="W101" s="56"/>
      <c r="X101" s="56"/>
      <c r="Y101" s="62"/>
    </row>
    <row r="102" spans="1:25" s="11" customFormat="1" ht="24.95" customHeight="1">
      <c r="A102" s="195" t="s">
        <v>48</v>
      </c>
      <c r="B102" s="51"/>
      <c r="C102" s="52"/>
      <c r="D102" s="53"/>
      <c r="E102" s="53"/>
      <c r="F102" s="53"/>
      <c r="G102" s="54"/>
      <c r="H102" s="99"/>
      <c r="I102" s="100"/>
      <c r="J102" s="101"/>
      <c r="K102" s="101"/>
      <c r="L102" s="101"/>
      <c r="M102" s="111"/>
      <c r="N102" s="58"/>
      <c r="O102" s="55"/>
      <c r="P102" s="59"/>
      <c r="Q102" s="59"/>
      <c r="R102" s="59"/>
      <c r="S102" s="60"/>
      <c r="T102" s="61"/>
      <c r="U102" s="55"/>
      <c r="V102" s="56"/>
      <c r="W102" s="56"/>
      <c r="X102" s="56"/>
      <c r="Y102" s="62"/>
    </row>
    <row r="103" spans="1:25" s="11" customFormat="1" ht="24.95" customHeight="1">
      <c r="A103" s="104" t="s">
        <v>127</v>
      </c>
      <c r="B103" s="51"/>
      <c r="C103" s="52"/>
      <c r="D103" s="53"/>
      <c r="E103" s="53"/>
      <c r="F103" s="53"/>
      <c r="G103" s="54"/>
      <c r="H103" s="99"/>
      <c r="I103" s="100"/>
      <c r="J103" s="101"/>
      <c r="K103" s="101"/>
      <c r="L103" s="101"/>
      <c r="M103" s="111"/>
      <c r="N103" s="58"/>
      <c r="O103" s="55"/>
      <c r="P103" s="59"/>
      <c r="Q103" s="59"/>
      <c r="R103" s="59"/>
      <c r="S103" s="60"/>
      <c r="T103" s="61"/>
      <c r="U103" s="55"/>
      <c r="V103" s="56"/>
      <c r="W103" s="56"/>
      <c r="X103" s="56"/>
      <c r="Y103" s="62"/>
    </row>
    <row r="104" spans="1:25" s="11" customFormat="1" ht="24.95" customHeight="1">
      <c r="A104" s="195" t="s">
        <v>49</v>
      </c>
      <c r="B104" s="51"/>
      <c r="C104" s="52"/>
      <c r="D104" s="53"/>
      <c r="E104" s="53"/>
      <c r="F104" s="53"/>
      <c r="G104" s="54"/>
      <c r="H104" s="99"/>
      <c r="I104" s="100"/>
      <c r="J104" s="101"/>
      <c r="K104" s="101"/>
      <c r="L104" s="101"/>
      <c r="M104" s="111"/>
      <c r="N104" s="58"/>
      <c r="O104" s="55"/>
      <c r="P104" s="59"/>
      <c r="Q104" s="59"/>
      <c r="R104" s="59"/>
      <c r="S104" s="60"/>
      <c r="T104" s="61"/>
      <c r="U104" s="55"/>
      <c r="V104" s="56"/>
      <c r="W104" s="56"/>
      <c r="X104" s="56"/>
      <c r="Y104" s="62"/>
    </row>
    <row r="105" spans="1:25" s="11" customFormat="1" ht="24.95" customHeight="1">
      <c r="A105" s="86" t="s">
        <v>128</v>
      </c>
      <c r="B105" s="66"/>
      <c r="C105" s="67"/>
      <c r="D105" s="68"/>
      <c r="E105" s="68"/>
      <c r="F105" s="68"/>
      <c r="G105" s="69"/>
      <c r="H105" s="91"/>
      <c r="I105" s="92"/>
      <c r="J105" s="93"/>
      <c r="K105" s="93"/>
      <c r="L105" s="93"/>
      <c r="M105" s="110"/>
      <c r="N105" s="73"/>
      <c r="O105" s="70"/>
      <c r="P105" s="74"/>
      <c r="Q105" s="74"/>
      <c r="R105" s="74"/>
      <c r="S105" s="75"/>
      <c r="T105" s="76"/>
      <c r="U105" s="70"/>
      <c r="V105" s="71"/>
      <c r="W105" s="71"/>
      <c r="X105" s="71"/>
      <c r="Y105" s="77"/>
    </row>
    <row r="106" spans="1:25" s="11" customFormat="1" ht="24.95" customHeight="1">
      <c r="A106" s="167" t="s">
        <v>26</v>
      </c>
      <c r="B106" s="38">
        <f t="shared" si="23"/>
        <v>0</v>
      </c>
      <c r="C106" s="39">
        <f t="shared" si="24"/>
        <v>30</v>
      </c>
      <c r="D106" s="40">
        <f t="shared" si="25"/>
        <v>15</v>
      </c>
      <c r="E106" s="40">
        <f t="shared" si="26"/>
        <v>0</v>
      </c>
      <c r="F106" s="40">
        <f t="shared" si="27"/>
        <v>15</v>
      </c>
      <c r="G106" s="41">
        <f t="shared" si="28"/>
        <v>0</v>
      </c>
      <c r="H106" s="88"/>
      <c r="I106" s="89"/>
      <c r="J106" s="90"/>
      <c r="K106" s="90"/>
      <c r="L106" s="90"/>
      <c r="M106" s="109"/>
      <c r="N106" s="45"/>
      <c r="O106" s="42"/>
      <c r="P106" s="46"/>
      <c r="Q106" s="46"/>
      <c r="R106" s="46"/>
      <c r="S106" s="47"/>
      <c r="T106" s="48">
        <v>2</v>
      </c>
      <c r="U106" s="42"/>
      <c r="V106" s="43">
        <v>15</v>
      </c>
      <c r="W106" s="43"/>
      <c r="X106" s="43">
        <v>15</v>
      </c>
      <c r="Y106" s="49"/>
    </row>
    <row r="107" spans="1:25" s="11" customFormat="1" ht="24.95" customHeight="1">
      <c r="A107" s="102" t="s">
        <v>122</v>
      </c>
      <c r="B107" s="51"/>
      <c r="C107" s="52"/>
      <c r="D107" s="53"/>
      <c r="E107" s="53"/>
      <c r="F107" s="53"/>
      <c r="G107" s="54"/>
      <c r="H107" s="99"/>
      <c r="I107" s="100"/>
      <c r="J107" s="101"/>
      <c r="K107" s="101"/>
      <c r="L107" s="101"/>
      <c r="M107" s="111"/>
      <c r="N107" s="58"/>
      <c r="O107" s="55"/>
      <c r="P107" s="59"/>
      <c r="Q107" s="59"/>
      <c r="R107" s="59"/>
      <c r="S107" s="60"/>
      <c r="T107" s="61"/>
      <c r="U107" s="55"/>
      <c r="V107" s="56"/>
      <c r="W107" s="56"/>
      <c r="X107" s="56"/>
      <c r="Y107" s="62"/>
    </row>
    <row r="108" spans="1:25" s="11" customFormat="1" ht="24.95" customHeight="1">
      <c r="A108" s="195" t="s">
        <v>52</v>
      </c>
      <c r="B108" s="51">
        <f t="shared" si="23"/>
        <v>0</v>
      </c>
      <c r="C108" s="52">
        <f t="shared" si="24"/>
        <v>0</v>
      </c>
      <c r="D108" s="53">
        <f t="shared" si="25"/>
        <v>0</v>
      </c>
      <c r="E108" s="53">
        <f t="shared" si="26"/>
        <v>0</v>
      </c>
      <c r="F108" s="53">
        <f t="shared" si="27"/>
        <v>0</v>
      </c>
      <c r="G108" s="54">
        <f t="shared" si="28"/>
        <v>0</v>
      </c>
      <c r="H108" s="99"/>
      <c r="I108" s="100"/>
      <c r="J108" s="101"/>
      <c r="K108" s="101"/>
      <c r="L108" s="101"/>
      <c r="M108" s="111"/>
      <c r="N108" s="58"/>
      <c r="O108" s="55"/>
      <c r="P108" s="59"/>
      <c r="Q108" s="59"/>
      <c r="R108" s="59"/>
      <c r="S108" s="60"/>
      <c r="T108" s="61"/>
      <c r="U108" s="55"/>
      <c r="V108" s="56"/>
      <c r="W108" s="56"/>
      <c r="X108" s="56"/>
      <c r="Y108" s="62"/>
    </row>
    <row r="109" spans="1:25" s="11" customFormat="1" ht="24.95" customHeight="1">
      <c r="A109" s="104" t="s">
        <v>129</v>
      </c>
      <c r="B109" s="51"/>
      <c r="C109" s="52"/>
      <c r="D109" s="53"/>
      <c r="E109" s="53"/>
      <c r="F109" s="53"/>
      <c r="G109" s="54"/>
      <c r="H109" s="99"/>
      <c r="I109" s="100"/>
      <c r="J109" s="101"/>
      <c r="K109" s="101"/>
      <c r="L109" s="101"/>
      <c r="M109" s="111"/>
      <c r="N109" s="58"/>
      <c r="O109" s="55"/>
      <c r="P109" s="59"/>
      <c r="Q109" s="59"/>
      <c r="R109" s="59"/>
      <c r="S109" s="60"/>
      <c r="T109" s="61"/>
      <c r="U109" s="55"/>
      <c r="V109" s="56"/>
      <c r="W109" s="56"/>
      <c r="X109" s="56"/>
      <c r="Y109" s="62"/>
    </row>
    <row r="110" spans="1:25" s="11" customFormat="1" ht="24.95" customHeight="1">
      <c r="A110" s="195" t="s">
        <v>53</v>
      </c>
      <c r="B110" s="51">
        <f t="shared" si="23"/>
        <v>0</v>
      </c>
      <c r="C110" s="52">
        <f t="shared" si="24"/>
        <v>0</v>
      </c>
      <c r="D110" s="53">
        <f t="shared" si="25"/>
        <v>0</v>
      </c>
      <c r="E110" s="53">
        <f t="shared" si="26"/>
        <v>0</v>
      </c>
      <c r="F110" s="53">
        <f t="shared" si="27"/>
        <v>0</v>
      </c>
      <c r="G110" s="54">
        <f t="shared" si="28"/>
        <v>0</v>
      </c>
      <c r="H110" s="99"/>
      <c r="I110" s="100"/>
      <c r="J110" s="101"/>
      <c r="K110" s="101"/>
      <c r="L110" s="101"/>
      <c r="M110" s="111"/>
      <c r="N110" s="58"/>
      <c r="O110" s="55"/>
      <c r="P110" s="59"/>
      <c r="Q110" s="59"/>
      <c r="R110" s="59"/>
      <c r="S110" s="60"/>
      <c r="T110" s="61"/>
      <c r="U110" s="55"/>
      <c r="V110" s="56"/>
      <c r="W110" s="56"/>
      <c r="X110" s="56"/>
      <c r="Y110" s="62"/>
    </row>
    <row r="111" spans="1:25" s="11" customFormat="1" ht="24.95" customHeight="1">
      <c r="A111" s="86" t="s">
        <v>130</v>
      </c>
      <c r="B111" s="66"/>
      <c r="C111" s="67"/>
      <c r="D111" s="68"/>
      <c r="E111" s="68"/>
      <c r="F111" s="68"/>
      <c r="G111" s="69"/>
      <c r="H111" s="91"/>
      <c r="I111" s="92"/>
      <c r="J111" s="93"/>
      <c r="K111" s="93"/>
      <c r="L111" s="93"/>
      <c r="M111" s="110"/>
      <c r="N111" s="73"/>
      <c r="O111" s="70"/>
      <c r="P111" s="74"/>
      <c r="Q111" s="74"/>
      <c r="R111" s="74"/>
      <c r="S111" s="75"/>
      <c r="T111" s="76"/>
      <c r="U111" s="70"/>
      <c r="V111" s="71"/>
      <c r="W111" s="71"/>
      <c r="X111" s="71"/>
      <c r="Y111" s="77"/>
    </row>
    <row r="112" spans="1:25" ht="20.100000000000001" customHeight="1">
      <c r="A112" s="112"/>
      <c r="B112" s="113"/>
      <c r="C112" s="114"/>
      <c r="D112" s="115" t="s">
        <v>15</v>
      </c>
      <c r="E112" s="115" t="s">
        <v>16</v>
      </c>
      <c r="F112" s="115" t="s">
        <v>17</v>
      </c>
      <c r="G112" s="116" t="s">
        <v>18</v>
      </c>
      <c r="H112" s="117"/>
      <c r="I112" s="115"/>
      <c r="J112" s="115" t="s">
        <v>15</v>
      </c>
      <c r="K112" s="115" t="s">
        <v>16</v>
      </c>
      <c r="L112" s="115" t="s">
        <v>17</v>
      </c>
      <c r="M112" s="118" t="s">
        <v>18</v>
      </c>
      <c r="N112" s="119"/>
      <c r="O112" s="115"/>
      <c r="P112" s="115" t="s">
        <v>15</v>
      </c>
      <c r="Q112" s="115" t="s">
        <v>16</v>
      </c>
      <c r="R112" s="115" t="s">
        <v>17</v>
      </c>
      <c r="S112" s="120" t="s">
        <v>18</v>
      </c>
      <c r="T112" s="121"/>
      <c r="U112" s="115"/>
      <c r="V112" s="115" t="s">
        <v>15</v>
      </c>
      <c r="W112" s="115" t="s">
        <v>16</v>
      </c>
      <c r="X112" s="115" t="s">
        <v>17</v>
      </c>
      <c r="Y112" s="122" t="s">
        <v>18</v>
      </c>
    </row>
    <row r="113" spans="1:25" ht="63" customHeight="1">
      <c r="A113" s="168" t="s">
        <v>144</v>
      </c>
      <c r="B113" s="123">
        <f>SUM(B14:B73)+SUM(B76:B111)</f>
        <v>6</v>
      </c>
      <c r="C113" s="124">
        <f t="shared" ref="C113:G113" si="31">SUM(C14:C73)+SUM(C76:C111)</f>
        <v>1191</v>
      </c>
      <c r="D113" s="125">
        <f t="shared" si="31"/>
        <v>514</v>
      </c>
      <c r="E113" s="125">
        <f t="shared" si="31"/>
        <v>75</v>
      </c>
      <c r="F113" s="125">
        <f t="shared" si="31"/>
        <v>360</v>
      </c>
      <c r="G113" s="126">
        <f t="shared" si="31"/>
        <v>242</v>
      </c>
      <c r="H113" s="127">
        <f>SUM(H14:H73)+SUM(H76:H111)</f>
        <v>30</v>
      </c>
      <c r="I113" s="128" t="str">
        <f>TEXT((COUNTIFS(I14:I73,"E")+COUNTIFS(I76:I111,"E")),0)</f>
        <v>4</v>
      </c>
      <c r="J113" s="129" t="str">
        <f>TEXT((SUM(J14:J73)+SUM(J76:J111)),0)</f>
        <v>214</v>
      </c>
      <c r="K113" s="129" t="str">
        <f t="shared" ref="K113:M113" si="32">TEXT((SUM(K14:K73)+SUM(K76:K111)),0)</f>
        <v>15</v>
      </c>
      <c r="L113" s="129" t="str">
        <f t="shared" si="32"/>
        <v>180</v>
      </c>
      <c r="M113" s="130" t="str">
        <f t="shared" si="32"/>
        <v>15</v>
      </c>
      <c r="N113" s="131">
        <f t="shared" ref="N113" si="33">SUM(N14:N73)+SUM(N76:N111)</f>
        <v>30</v>
      </c>
      <c r="O113" s="128" t="str">
        <f t="shared" ref="O113" si="34">TEXT((COUNTIFS(O14:O73,"E")+COUNTIFS(O76:O111,"E")),0)</f>
        <v>2</v>
      </c>
      <c r="P113" s="129" t="str">
        <f t="shared" ref="P113:Y113" si="35">TEXT((SUM(P14:P73)+SUM(P76:P111)),0)</f>
        <v>195</v>
      </c>
      <c r="Q113" s="129" t="str">
        <f t="shared" si="35"/>
        <v>15</v>
      </c>
      <c r="R113" s="129" t="str">
        <f t="shared" si="35"/>
        <v>105</v>
      </c>
      <c r="S113" s="132" t="str">
        <f t="shared" si="35"/>
        <v>107</v>
      </c>
      <c r="T113" s="133">
        <f t="shared" ref="T113" si="36">SUM(T14:T73)+SUM(T76:T111)</f>
        <v>30</v>
      </c>
      <c r="U113" s="128" t="str">
        <f t="shared" ref="U113" si="37">TEXT((COUNTIFS(U14:U73,"E")+COUNTIFS(U76:U111,"E")),0)</f>
        <v>0</v>
      </c>
      <c r="V113" s="129" t="str">
        <f t="shared" ref="V113" si="38">TEXT((SUM(V14:V73)+SUM(V76:V111)),0)</f>
        <v>105</v>
      </c>
      <c r="W113" s="129" t="str">
        <f t="shared" si="35"/>
        <v>45</v>
      </c>
      <c r="X113" s="129" t="str">
        <f t="shared" si="35"/>
        <v>75</v>
      </c>
      <c r="Y113" s="134" t="str">
        <f t="shared" si="35"/>
        <v>120</v>
      </c>
    </row>
    <row r="114" spans="1:25" ht="23.25">
      <c r="A114" s="156"/>
      <c r="B114" s="170" t="s">
        <v>5</v>
      </c>
      <c r="C114" s="157"/>
      <c r="D114" s="157"/>
      <c r="E114" s="157"/>
      <c r="F114" s="157"/>
      <c r="G114" s="157"/>
      <c r="H114" s="157"/>
      <c r="I114" s="158"/>
      <c r="J114" s="135"/>
      <c r="K114" s="136">
        <f>(VALUE(J113)+VALUE(K113)+VALUE(L113)+VALUE(M113))</f>
        <v>424</v>
      </c>
      <c r="L114" s="137"/>
      <c r="M114" s="138"/>
      <c r="N114" s="159"/>
      <c r="O114" s="158"/>
      <c r="P114" s="135"/>
      <c r="Q114" s="136">
        <f>(VALUE(P113)+VALUE(Q113)+VALUE(R113)+VALUE(S113))</f>
        <v>422</v>
      </c>
      <c r="R114" s="137"/>
      <c r="S114" s="138"/>
      <c r="T114" s="159"/>
      <c r="U114" s="158"/>
      <c r="V114" s="135"/>
      <c r="W114" s="136" t="str">
        <f>TEXT(V113+W113+X113+Y113,0)</f>
        <v>345</v>
      </c>
      <c r="X114" s="137"/>
      <c r="Y114" s="139"/>
    </row>
    <row r="115" spans="1:25" ht="9.9499999999999993" customHeight="1">
      <c r="A115" s="165"/>
      <c r="B115" s="24"/>
      <c r="C115" s="196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166"/>
    </row>
    <row r="116" spans="1:25" s="10" customFormat="1" ht="39.950000000000003" customHeight="1">
      <c r="A116" s="154" t="s">
        <v>143</v>
      </c>
      <c r="B116" s="160"/>
      <c r="C116" s="160"/>
      <c r="D116" s="160"/>
      <c r="E116" s="160"/>
      <c r="F116" s="160"/>
      <c r="G116" s="160"/>
      <c r="H116" s="161"/>
      <c r="I116" s="161"/>
      <c r="J116" s="161"/>
      <c r="K116" s="161"/>
      <c r="L116" s="161"/>
      <c r="M116" s="161"/>
      <c r="N116" s="162"/>
      <c r="O116" s="163"/>
      <c r="P116" s="162"/>
      <c r="Q116" s="162"/>
      <c r="R116" s="162"/>
      <c r="S116" s="162"/>
      <c r="T116" s="162"/>
      <c r="U116" s="162"/>
      <c r="V116" s="162"/>
      <c r="W116" s="162"/>
      <c r="X116" s="162"/>
      <c r="Y116" s="164"/>
    </row>
    <row r="117" spans="1:25" s="11" customFormat="1" ht="24.95" customHeight="1">
      <c r="A117" s="188" t="s">
        <v>23</v>
      </c>
      <c r="B117" s="38">
        <f t="shared" ref="B117:B137" si="39">COUNTIF(I117,"E")+COUNTIF(O117,"E")+COUNTIF(U117,"E")</f>
        <v>0</v>
      </c>
      <c r="C117" s="39">
        <f t="shared" ref="C117:C155" si="40">SUM(D117:G117)</f>
        <v>45</v>
      </c>
      <c r="D117" s="40">
        <f t="shared" ref="D117:G117" si="41">SUM(J117,P117,V117)</f>
        <v>0</v>
      </c>
      <c r="E117" s="40">
        <f t="shared" si="41"/>
        <v>0</v>
      </c>
      <c r="F117" s="40">
        <f t="shared" si="41"/>
        <v>0</v>
      </c>
      <c r="G117" s="41">
        <f t="shared" si="41"/>
        <v>45</v>
      </c>
      <c r="H117" s="88"/>
      <c r="I117" s="89"/>
      <c r="J117" s="90"/>
      <c r="K117" s="90"/>
      <c r="L117" s="90"/>
      <c r="M117" s="109"/>
      <c r="N117" s="202">
        <v>4</v>
      </c>
      <c r="O117" s="203"/>
      <c r="P117" s="204"/>
      <c r="Q117" s="204"/>
      <c r="R117" s="204"/>
      <c r="S117" s="205">
        <v>45</v>
      </c>
      <c r="T117" s="48"/>
      <c r="U117" s="42"/>
      <c r="V117" s="43"/>
      <c r="W117" s="43"/>
      <c r="X117" s="43"/>
      <c r="Y117" s="49"/>
    </row>
    <row r="118" spans="1:25" s="11" customFormat="1" ht="24.95" customHeight="1">
      <c r="A118" s="86" t="s">
        <v>110</v>
      </c>
      <c r="B118" s="66"/>
      <c r="C118" s="67"/>
      <c r="D118" s="68"/>
      <c r="E118" s="68"/>
      <c r="F118" s="68"/>
      <c r="G118" s="69"/>
      <c r="H118" s="91"/>
      <c r="I118" s="92"/>
      <c r="J118" s="93"/>
      <c r="K118" s="93"/>
      <c r="L118" s="93"/>
      <c r="M118" s="110"/>
      <c r="N118" s="73"/>
      <c r="O118" s="70"/>
      <c r="P118" s="74"/>
      <c r="Q118" s="74"/>
      <c r="R118" s="74"/>
      <c r="S118" s="75"/>
      <c r="T118" s="76"/>
      <c r="U118" s="70"/>
      <c r="V118" s="71"/>
      <c r="W118" s="71"/>
      <c r="X118" s="71"/>
      <c r="Y118" s="77"/>
    </row>
    <row r="119" spans="1:25" s="11" customFormat="1" ht="24.95" customHeight="1">
      <c r="A119" s="188" t="s">
        <v>59</v>
      </c>
      <c r="B119" s="38">
        <f t="shared" si="39"/>
        <v>0</v>
      </c>
      <c r="C119" s="39">
        <f t="shared" si="40"/>
        <v>45</v>
      </c>
      <c r="D119" s="40">
        <f t="shared" ref="D119:D155" si="42">SUM(J119,P119,V119)</f>
        <v>30</v>
      </c>
      <c r="E119" s="40">
        <f t="shared" ref="E119:E155" si="43">SUM(K119,Q119,W119)</f>
        <v>0</v>
      </c>
      <c r="F119" s="40">
        <f t="shared" ref="F119:F155" si="44">SUM(L119,R119,X119)</f>
        <v>0</v>
      </c>
      <c r="G119" s="41">
        <f t="shared" ref="G119:G155" si="45">SUM(M119,S119,Y119)</f>
        <v>15</v>
      </c>
      <c r="H119" s="88"/>
      <c r="I119" s="89"/>
      <c r="J119" s="90"/>
      <c r="K119" s="90"/>
      <c r="L119" s="90"/>
      <c r="M119" s="109"/>
      <c r="N119" s="45">
        <v>4</v>
      </c>
      <c r="O119" s="42"/>
      <c r="P119" s="46">
        <v>30</v>
      </c>
      <c r="Q119" s="46"/>
      <c r="R119" s="46"/>
      <c r="S119" s="47">
        <v>15</v>
      </c>
      <c r="T119" s="48"/>
      <c r="U119" s="42"/>
      <c r="V119" s="43"/>
      <c r="W119" s="43"/>
      <c r="X119" s="43"/>
      <c r="Y119" s="49"/>
    </row>
    <row r="120" spans="1:25" s="11" customFormat="1" ht="24.95" customHeight="1">
      <c r="A120" s="86" t="s">
        <v>116</v>
      </c>
      <c r="B120" s="66"/>
      <c r="C120" s="67"/>
      <c r="D120" s="68"/>
      <c r="E120" s="68"/>
      <c r="F120" s="68"/>
      <c r="G120" s="69"/>
      <c r="H120" s="91"/>
      <c r="I120" s="92"/>
      <c r="J120" s="93"/>
      <c r="K120" s="93"/>
      <c r="L120" s="93"/>
      <c r="M120" s="110"/>
      <c r="N120" s="73"/>
      <c r="O120" s="70"/>
      <c r="P120" s="74"/>
      <c r="Q120" s="74"/>
      <c r="R120" s="74"/>
      <c r="S120" s="75"/>
      <c r="T120" s="76"/>
      <c r="U120" s="70"/>
      <c r="V120" s="71"/>
      <c r="W120" s="71"/>
      <c r="X120" s="71"/>
      <c r="Y120" s="77"/>
    </row>
    <row r="121" spans="1:25" s="11" customFormat="1" ht="24.95" customHeight="1">
      <c r="A121" s="188" t="s">
        <v>60</v>
      </c>
      <c r="B121" s="38">
        <f t="shared" si="39"/>
        <v>0</v>
      </c>
      <c r="C121" s="39">
        <f t="shared" si="40"/>
        <v>45</v>
      </c>
      <c r="D121" s="40">
        <f t="shared" si="42"/>
        <v>15</v>
      </c>
      <c r="E121" s="40">
        <f t="shared" si="43"/>
        <v>0</v>
      </c>
      <c r="F121" s="40">
        <f t="shared" si="44"/>
        <v>0</v>
      </c>
      <c r="G121" s="41">
        <f t="shared" si="45"/>
        <v>30</v>
      </c>
      <c r="H121" s="88"/>
      <c r="I121" s="89"/>
      <c r="J121" s="90"/>
      <c r="K121" s="90"/>
      <c r="L121" s="90"/>
      <c r="M121" s="109"/>
      <c r="N121" s="45">
        <v>3</v>
      </c>
      <c r="O121" s="42"/>
      <c r="P121" s="46">
        <v>15</v>
      </c>
      <c r="Q121" s="46"/>
      <c r="R121" s="46"/>
      <c r="S121" s="47">
        <v>30</v>
      </c>
      <c r="T121" s="48"/>
      <c r="U121" s="42"/>
      <c r="V121" s="43"/>
      <c r="W121" s="43"/>
      <c r="X121" s="43"/>
      <c r="Y121" s="49"/>
    </row>
    <row r="122" spans="1:25" s="11" customFormat="1" ht="24.95" customHeight="1">
      <c r="A122" s="86" t="s">
        <v>117</v>
      </c>
      <c r="B122" s="66"/>
      <c r="C122" s="67"/>
      <c r="D122" s="68"/>
      <c r="E122" s="68"/>
      <c r="F122" s="68"/>
      <c r="G122" s="69"/>
      <c r="H122" s="91"/>
      <c r="I122" s="92"/>
      <c r="J122" s="93"/>
      <c r="K122" s="93"/>
      <c r="L122" s="93"/>
      <c r="M122" s="110"/>
      <c r="N122" s="73"/>
      <c r="O122" s="70"/>
      <c r="P122" s="74"/>
      <c r="Q122" s="74"/>
      <c r="R122" s="74"/>
      <c r="S122" s="75"/>
      <c r="T122" s="76"/>
      <c r="U122" s="70"/>
      <c r="V122" s="71"/>
      <c r="W122" s="71"/>
      <c r="X122" s="71"/>
      <c r="Y122" s="77"/>
    </row>
    <row r="123" spans="1:25" s="11" customFormat="1" ht="24.95" customHeight="1">
      <c r="A123" s="188" t="s">
        <v>78</v>
      </c>
      <c r="B123" s="38">
        <f t="shared" si="39"/>
        <v>0</v>
      </c>
      <c r="C123" s="39">
        <f t="shared" si="40"/>
        <v>30</v>
      </c>
      <c r="D123" s="40">
        <f t="shared" si="42"/>
        <v>0</v>
      </c>
      <c r="E123" s="40">
        <f t="shared" si="43"/>
        <v>0</v>
      </c>
      <c r="F123" s="40">
        <f t="shared" si="44"/>
        <v>15</v>
      </c>
      <c r="G123" s="41">
        <f t="shared" si="45"/>
        <v>15</v>
      </c>
      <c r="H123" s="88"/>
      <c r="I123" s="89"/>
      <c r="J123" s="90"/>
      <c r="K123" s="90"/>
      <c r="L123" s="90"/>
      <c r="M123" s="109"/>
      <c r="N123" s="45">
        <v>2</v>
      </c>
      <c r="O123" s="42"/>
      <c r="P123" s="46"/>
      <c r="Q123" s="46"/>
      <c r="R123" s="46">
        <v>15</v>
      </c>
      <c r="S123" s="47">
        <v>15</v>
      </c>
      <c r="T123" s="48"/>
      <c r="U123" s="42"/>
      <c r="V123" s="43"/>
      <c r="W123" s="43"/>
      <c r="X123" s="43"/>
      <c r="Y123" s="49"/>
    </row>
    <row r="124" spans="1:25" s="11" customFormat="1" ht="24.95" customHeight="1">
      <c r="A124" s="86" t="s">
        <v>118</v>
      </c>
      <c r="B124" s="66"/>
      <c r="C124" s="67"/>
      <c r="D124" s="68"/>
      <c r="E124" s="68"/>
      <c r="F124" s="68"/>
      <c r="G124" s="69"/>
      <c r="H124" s="91"/>
      <c r="I124" s="92"/>
      <c r="J124" s="93"/>
      <c r="K124" s="93"/>
      <c r="L124" s="93"/>
      <c r="M124" s="110"/>
      <c r="N124" s="73"/>
      <c r="O124" s="70"/>
      <c r="P124" s="74"/>
      <c r="Q124" s="74"/>
      <c r="R124" s="74"/>
      <c r="S124" s="75"/>
      <c r="T124" s="76"/>
      <c r="U124" s="70"/>
      <c r="V124" s="71"/>
      <c r="W124" s="71"/>
      <c r="X124" s="71"/>
      <c r="Y124" s="77"/>
    </row>
    <row r="125" spans="1:25" s="11" customFormat="1" ht="24.95" customHeight="1">
      <c r="A125" s="188" t="s">
        <v>32</v>
      </c>
      <c r="B125" s="38"/>
      <c r="C125" s="39">
        <f t="shared" si="40"/>
        <v>15</v>
      </c>
      <c r="D125" s="40">
        <f t="shared" si="42"/>
        <v>0</v>
      </c>
      <c r="E125" s="40">
        <f t="shared" si="43"/>
        <v>0</v>
      </c>
      <c r="F125" s="40">
        <f t="shared" si="44"/>
        <v>0</v>
      </c>
      <c r="G125" s="41">
        <f t="shared" si="45"/>
        <v>15</v>
      </c>
      <c r="H125" s="88"/>
      <c r="I125" s="89"/>
      <c r="J125" s="90"/>
      <c r="K125" s="90"/>
      <c r="L125" s="90"/>
      <c r="M125" s="109"/>
      <c r="N125" s="45">
        <v>1</v>
      </c>
      <c r="O125" s="42"/>
      <c r="P125" s="46"/>
      <c r="Q125" s="46"/>
      <c r="R125" s="46"/>
      <c r="S125" s="47">
        <v>15</v>
      </c>
      <c r="T125" s="48"/>
      <c r="U125" s="42"/>
      <c r="V125" s="43"/>
      <c r="W125" s="43"/>
      <c r="X125" s="43"/>
      <c r="Y125" s="49"/>
    </row>
    <row r="126" spans="1:25" s="11" customFormat="1" ht="24.95" customHeight="1">
      <c r="A126" s="86" t="s">
        <v>115</v>
      </c>
      <c r="B126" s="66"/>
      <c r="C126" s="67"/>
      <c r="D126" s="68"/>
      <c r="E126" s="68"/>
      <c r="F126" s="68"/>
      <c r="G126" s="69"/>
      <c r="H126" s="91"/>
      <c r="I126" s="92"/>
      <c r="J126" s="93"/>
      <c r="K126" s="93"/>
      <c r="L126" s="93"/>
      <c r="M126" s="110"/>
      <c r="N126" s="73"/>
      <c r="O126" s="70"/>
      <c r="P126" s="74"/>
      <c r="Q126" s="74"/>
      <c r="R126" s="74"/>
      <c r="S126" s="75"/>
      <c r="T126" s="76"/>
      <c r="U126" s="70"/>
      <c r="V126" s="71"/>
      <c r="W126" s="71"/>
      <c r="X126" s="71"/>
      <c r="Y126" s="77"/>
    </row>
    <row r="127" spans="1:25" s="11" customFormat="1" ht="24.95" customHeight="1">
      <c r="A127" s="188" t="s">
        <v>20</v>
      </c>
      <c r="B127" s="38"/>
      <c r="C127" s="39">
        <f t="shared" si="40"/>
        <v>60</v>
      </c>
      <c r="D127" s="40">
        <f t="shared" si="42"/>
        <v>0</v>
      </c>
      <c r="E127" s="40">
        <f t="shared" si="43"/>
        <v>0</v>
      </c>
      <c r="F127" s="40">
        <f t="shared" si="44"/>
        <v>0</v>
      </c>
      <c r="G127" s="41">
        <f t="shared" si="45"/>
        <v>60</v>
      </c>
      <c r="H127" s="88"/>
      <c r="I127" s="89"/>
      <c r="J127" s="90"/>
      <c r="K127" s="90"/>
      <c r="L127" s="90"/>
      <c r="M127" s="109"/>
      <c r="N127" s="45"/>
      <c r="O127" s="42"/>
      <c r="P127" s="46"/>
      <c r="Q127" s="46"/>
      <c r="R127" s="46"/>
      <c r="S127" s="47"/>
      <c r="T127" s="48">
        <v>11</v>
      </c>
      <c r="U127" s="42"/>
      <c r="V127" s="43"/>
      <c r="W127" s="43"/>
      <c r="X127" s="43"/>
      <c r="Y127" s="49">
        <v>60</v>
      </c>
    </row>
    <row r="128" spans="1:25" s="11" customFormat="1" ht="24.95" customHeight="1">
      <c r="A128" s="86" t="s">
        <v>120</v>
      </c>
      <c r="B128" s="66"/>
      <c r="C128" s="67"/>
      <c r="D128" s="68"/>
      <c r="E128" s="68"/>
      <c r="F128" s="68"/>
      <c r="G128" s="69"/>
      <c r="H128" s="91"/>
      <c r="I128" s="92"/>
      <c r="J128" s="93"/>
      <c r="K128" s="93"/>
      <c r="L128" s="93"/>
      <c r="M128" s="110"/>
      <c r="N128" s="73"/>
      <c r="O128" s="70"/>
      <c r="P128" s="74"/>
      <c r="Q128" s="74"/>
      <c r="R128" s="74"/>
      <c r="S128" s="75"/>
      <c r="T128" s="76"/>
      <c r="U128" s="70"/>
      <c r="V128" s="71"/>
      <c r="W128" s="71"/>
      <c r="X128" s="71"/>
      <c r="Y128" s="77"/>
    </row>
    <row r="129" spans="1:25" s="11" customFormat="1" ht="24.95" customHeight="1">
      <c r="A129" s="188" t="s">
        <v>19</v>
      </c>
      <c r="B129" s="38"/>
      <c r="C129" s="39">
        <f t="shared" si="40"/>
        <v>45</v>
      </c>
      <c r="D129" s="40">
        <f t="shared" si="42"/>
        <v>0</v>
      </c>
      <c r="E129" s="40">
        <f t="shared" si="43"/>
        <v>0</v>
      </c>
      <c r="F129" s="40">
        <f t="shared" si="44"/>
        <v>0</v>
      </c>
      <c r="G129" s="41">
        <f t="shared" si="45"/>
        <v>45</v>
      </c>
      <c r="H129" s="88"/>
      <c r="I129" s="89"/>
      <c r="J129" s="90"/>
      <c r="K129" s="90"/>
      <c r="L129" s="90"/>
      <c r="M129" s="109"/>
      <c r="N129" s="45"/>
      <c r="O129" s="42"/>
      <c r="P129" s="46"/>
      <c r="Q129" s="46"/>
      <c r="R129" s="46"/>
      <c r="S129" s="47"/>
      <c r="T129" s="48">
        <v>3</v>
      </c>
      <c r="U129" s="42"/>
      <c r="V129" s="43"/>
      <c r="W129" s="43"/>
      <c r="X129" s="43"/>
      <c r="Y129" s="49">
        <v>45</v>
      </c>
    </row>
    <row r="130" spans="1:25" s="11" customFormat="1" ht="24.95" customHeight="1">
      <c r="A130" s="86" t="s">
        <v>119</v>
      </c>
      <c r="B130" s="66"/>
      <c r="C130" s="67"/>
      <c r="D130" s="68"/>
      <c r="E130" s="68"/>
      <c r="F130" s="68"/>
      <c r="G130" s="69"/>
      <c r="H130" s="91"/>
      <c r="I130" s="92"/>
      <c r="J130" s="93"/>
      <c r="K130" s="93"/>
      <c r="L130" s="93"/>
      <c r="M130" s="110"/>
      <c r="N130" s="73"/>
      <c r="O130" s="70"/>
      <c r="P130" s="74"/>
      <c r="Q130" s="74"/>
      <c r="R130" s="74"/>
      <c r="S130" s="75"/>
      <c r="T130" s="76"/>
      <c r="U130" s="70"/>
      <c r="V130" s="71"/>
      <c r="W130" s="71"/>
      <c r="X130" s="71"/>
      <c r="Y130" s="77"/>
    </row>
    <row r="131" spans="1:25" s="11" customFormat="1" ht="24.95" customHeight="1">
      <c r="A131" s="188" t="s">
        <v>63</v>
      </c>
      <c r="B131" s="38"/>
      <c r="C131" s="39">
        <f>SUM(D131:G131)</f>
        <v>45</v>
      </c>
      <c r="D131" s="40">
        <f>SUM(J131,P131,V131)</f>
        <v>15</v>
      </c>
      <c r="E131" s="40">
        <f>SUM(K131,Q131,W131)</f>
        <v>0</v>
      </c>
      <c r="F131" s="40">
        <f>SUM(L131,R131,X131)</f>
        <v>30</v>
      </c>
      <c r="G131" s="41">
        <f>SUM(M131,S131,Y131)</f>
        <v>0</v>
      </c>
      <c r="H131" s="88"/>
      <c r="I131" s="89"/>
      <c r="J131" s="90"/>
      <c r="K131" s="90"/>
      <c r="L131" s="90"/>
      <c r="M131" s="109"/>
      <c r="N131" s="45"/>
      <c r="O131" s="42"/>
      <c r="P131" s="46"/>
      <c r="Q131" s="46"/>
      <c r="R131" s="46"/>
      <c r="S131" s="47"/>
      <c r="T131" s="48">
        <v>3</v>
      </c>
      <c r="U131" s="42"/>
      <c r="V131" s="43">
        <v>15</v>
      </c>
      <c r="W131" s="43"/>
      <c r="X131" s="43">
        <v>30</v>
      </c>
      <c r="Y131" s="49"/>
    </row>
    <row r="132" spans="1:25" s="11" customFormat="1" ht="24.95" customHeight="1">
      <c r="A132" s="86" t="s">
        <v>132</v>
      </c>
      <c r="B132" s="66"/>
      <c r="C132" s="67"/>
      <c r="D132" s="68"/>
      <c r="E132" s="68"/>
      <c r="F132" s="68"/>
      <c r="G132" s="69"/>
      <c r="H132" s="91"/>
      <c r="I132" s="92"/>
      <c r="J132" s="93"/>
      <c r="K132" s="93"/>
      <c r="L132" s="93"/>
      <c r="M132" s="110"/>
      <c r="N132" s="73"/>
      <c r="O132" s="70"/>
      <c r="P132" s="74"/>
      <c r="Q132" s="74"/>
      <c r="R132" s="74"/>
      <c r="S132" s="75"/>
      <c r="T132" s="76"/>
      <c r="U132" s="70"/>
      <c r="V132" s="71"/>
      <c r="W132" s="71"/>
      <c r="X132" s="71"/>
      <c r="Y132" s="77"/>
    </row>
    <row r="133" spans="1:25" s="11" customFormat="1" ht="24.95" customHeight="1">
      <c r="A133" s="188" t="s">
        <v>62</v>
      </c>
      <c r="B133" s="38"/>
      <c r="C133" s="39">
        <f t="shared" si="40"/>
        <v>30</v>
      </c>
      <c r="D133" s="40">
        <f t="shared" si="42"/>
        <v>15</v>
      </c>
      <c r="E133" s="40">
        <f t="shared" si="43"/>
        <v>15</v>
      </c>
      <c r="F133" s="40">
        <f t="shared" si="44"/>
        <v>0</v>
      </c>
      <c r="G133" s="41">
        <f t="shared" si="45"/>
        <v>0</v>
      </c>
      <c r="H133" s="88"/>
      <c r="I133" s="89"/>
      <c r="J133" s="90"/>
      <c r="K133" s="90"/>
      <c r="L133" s="90"/>
      <c r="M133" s="109"/>
      <c r="N133" s="45"/>
      <c r="O133" s="42"/>
      <c r="P133" s="46"/>
      <c r="Q133" s="46"/>
      <c r="R133" s="46"/>
      <c r="S133" s="47"/>
      <c r="T133" s="48">
        <v>2</v>
      </c>
      <c r="U133" s="42"/>
      <c r="V133" s="43">
        <v>15</v>
      </c>
      <c r="W133" s="43">
        <v>15</v>
      </c>
      <c r="X133" s="43"/>
      <c r="Y133" s="49"/>
    </row>
    <row r="134" spans="1:25" s="11" customFormat="1" ht="24.95" customHeight="1">
      <c r="A134" s="86" t="s">
        <v>131</v>
      </c>
      <c r="B134" s="66"/>
      <c r="C134" s="67"/>
      <c r="D134" s="68"/>
      <c r="E134" s="68"/>
      <c r="F134" s="68"/>
      <c r="G134" s="69"/>
      <c r="H134" s="91"/>
      <c r="I134" s="92"/>
      <c r="J134" s="93"/>
      <c r="K134" s="93"/>
      <c r="L134" s="93"/>
      <c r="M134" s="110"/>
      <c r="N134" s="73"/>
      <c r="O134" s="70"/>
      <c r="P134" s="74"/>
      <c r="Q134" s="74"/>
      <c r="R134" s="74"/>
      <c r="S134" s="75"/>
      <c r="T134" s="76"/>
      <c r="U134" s="70"/>
      <c r="V134" s="71"/>
      <c r="W134" s="71"/>
      <c r="X134" s="71"/>
      <c r="Y134" s="77"/>
    </row>
    <row r="135" spans="1:25" s="11" customFormat="1" ht="24.95" customHeight="1">
      <c r="A135" s="188" t="s">
        <v>81</v>
      </c>
      <c r="B135" s="38">
        <f t="shared" si="39"/>
        <v>0</v>
      </c>
      <c r="C135" s="39">
        <f t="shared" si="40"/>
        <v>30</v>
      </c>
      <c r="D135" s="40">
        <f t="shared" si="42"/>
        <v>15</v>
      </c>
      <c r="E135" s="40">
        <f t="shared" si="43"/>
        <v>0</v>
      </c>
      <c r="F135" s="40">
        <f t="shared" si="44"/>
        <v>0</v>
      </c>
      <c r="G135" s="41">
        <f t="shared" si="45"/>
        <v>15</v>
      </c>
      <c r="H135" s="88"/>
      <c r="I135" s="89"/>
      <c r="J135" s="90"/>
      <c r="K135" s="90"/>
      <c r="L135" s="90"/>
      <c r="M135" s="109"/>
      <c r="N135" s="45">
        <v>2</v>
      </c>
      <c r="O135" s="42"/>
      <c r="P135" s="46">
        <v>15</v>
      </c>
      <c r="Q135" s="46"/>
      <c r="R135" s="46"/>
      <c r="S135" s="47">
        <v>15</v>
      </c>
      <c r="T135" s="48"/>
      <c r="U135" s="42"/>
      <c r="V135" s="43"/>
      <c r="W135" s="43"/>
      <c r="X135" s="43"/>
      <c r="Y135" s="49"/>
    </row>
    <row r="136" spans="1:25" s="11" customFormat="1" ht="24.95" customHeight="1">
      <c r="A136" s="102" t="s">
        <v>123</v>
      </c>
      <c r="B136" s="51"/>
      <c r="C136" s="52"/>
      <c r="D136" s="53"/>
      <c r="E136" s="53"/>
      <c r="F136" s="53"/>
      <c r="G136" s="54"/>
      <c r="H136" s="99"/>
      <c r="I136" s="100"/>
      <c r="J136" s="101"/>
      <c r="K136" s="101"/>
      <c r="L136" s="101"/>
      <c r="M136" s="111"/>
      <c r="N136" s="58"/>
      <c r="O136" s="55"/>
      <c r="P136" s="59"/>
      <c r="Q136" s="59"/>
      <c r="R136" s="59"/>
      <c r="S136" s="60"/>
      <c r="T136" s="61"/>
      <c r="U136" s="55"/>
      <c r="V136" s="56"/>
      <c r="W136" s="56"/>
      <c r="X136" s="56"/>
      <c r="Y136" s="62"/>
    </row>
    <row r="137" spans="1:25" s="11" customFormat="1" ht="24.95" customHeight="1">
      <c r="A137" s="187" t="s">
        <v>50</v>
      </c>
      <c r="B137" s="51">
        <f t="shared" si="39"/>
        <v>0</v>
      </c>
      <c r="C137" s="52">
        <f t="shared" si="40"/>
        <v>0</v>
      </c>
      <c r="D137" s="53">
        <f t="shared" si="42"/>
        <v>0</v>
      </c>
      <c r="E137" s="53">
        <f t="shared" si="43"/>
        <v>0</v>
      </c>
      <c r="F137" s="53">
        <f t="shared" si="44"/>
        <v>0</v>
      </c>
      <c r="G137" s="54">
        <f t="shared" si="45"/>
        <v>0</v>
      </c>
      <c r="H137" s="99"/>
      <c r="I137" s="100"/>
      <c r="J137" s="101"/>
      <c r="K137" s="101"/>
      <c r="L137" s="101"/>
      <c r="M137" s="111"/>
      <c r="N137" s="58"/>
      <c r="O137" s="55"/>
      <c r="P137" s="59"/>
      <c r="Q137" s="59"/>
      <c r="R137" s="59"/>
      <c r="S137" s="60"/>
      <c r="T137" s="61"/>
      <c r="U137" s="55"/>
      <c r="V137" s="56"/>
      <c r="W137" s="56"/>
      <c r="X137" s="56"/>
      <c r="Y137" s="62"/>
    </row>
    <row r="138" spans="1:25" s="11" customFormat="1" ht="24.95" customHeight="1">
      <c r="A138" s="103" t="s">
        <v>125</v>
      </c>
      <c r="B138" s="51"/>
      <c r="C138" s="52"/>
      <c r="D138" s="53"/>
      <c r="E138" s="53"/>
      <c r="F138" s="53"/>
      <c r="G138" s="54"/>
      <c r="H138" s="99"/>
      <c r="I138" s="100"/>
      <c r="J138" s="101"/>
      <c r="K138" s="101"/>
      <c r="L138" s="101"/>
      <c r="M138" s="111"/>
      <c r="N138" s="58"/>
      <c r="O138" s="55"/>
      <c r="P138" s="59"/>
      <c r="Q138" s="59"/>
      <c r="R138" s="59"/>
      <c r="S138" s="60"/>
      <c r="T138" s="61"/>
      <c r="U138" s="55"/>
      <c r="V138" s="56"/>
      <c r="W138" s="56"/>
      <c r="X138" s="56"/>
      <c r="Y138" s="62"/>
    </row>
    <row r="139" spans="1:25" s="11" customFormat="1" ht="24.95" customHeight="1">
      <c r="A139" s="187" t="s">
        <v>51</v>
      </c>
      <c r="B139" s="51"/>
      <c r="C139" s="52">
        <f t="shared" si="40"/>
        <v>0</v>
      </c>
      <c r="D139" s="53">
        <f t="shared" si="42"/>
        <v>0</v>
      </c>
      <c r="E139" s="53">
        <f t="shared" si="43"/>
        <v>0</v>
      </c>
      <c r="F139" s="53">
        <f t="shared" si="44"/>
        <v>0</v>
      </c>
      <c r="G139" s="54">
        <f t="shared" si="45"/>
        <v>0</v>
      </c>
      <c r="H139" s="99"/>
      <c r="I139" s="100"/>
      <c r="J139" s="101"/>
      <c r="K139" s="101"/>
      <c r="L139" s="101"/>
      <c r="M139" s="111"/>
      <c r="N139" s="58"/>
      <c r="O139" s="55"/>
      <c r="P139" s="59"/>
      <c r="Q139" s="59"/>
      <c r="R139" s="59"/>
      <c r="S139" s="60"/>
      <c r="T139" s="61"/>
      <c r="U139" s="55"/>
      <c r="V139" s="56"/>
      <c r="W139" s="56"/>
      <c r="X139" s="56"/>
      <c r="Y139" s="62"/>
    </row>
    <row r="140" spans="1:25" s="11" customFormat="1" ht="24.95" customHeight="1">
      <c r="A140" s="103" t="s">
        <v>133</v>
      </c>
      <c r="B140" s="51"/>
      <c r="C140" s="52"/>
      <c r="D140" s="53"/>
      <c r="E140" s="53"/>
      <c r="F140" s="53"/>
      <c r="G140" s="54"/>
      <c r="H140" s="99"/>
      <c r="I140" s="100"/>
      <c r="J140" s="101"/>
      <c r="K140" s="101"/>
      <c r="L140" s="101"/>
      <c r="M140" s="111"/>
      <c r="N140" s="58"/>
      <c r="O140" s="55"/>
      <c r="P140" s="59"/>
      <c r="Q140" s="59"/>
      <c r="R140" s="59"/>
      <c r="S140" s="60"/>
      <c r="T140" s="61"/>
      <c r="U140" s="55"/>
      <c r="V140" s="56"/>
      <c r="W140" s="56"/>
      <c r="X140" s="56"/>
      <c r="Y140" s="62"/>
    </row>
    <row r="141" spans="1:25" s="11" customFormat="1" ht="24.95" customHeight="1">
      <c r="A141" s="187" t="s">
        <v>61</v>
      </c>
      <c r="B141" s="51"/>
      <c r="C141" s="52">
        <f t="shared" si="40"/>
        <v>0</v>
      </c>
      <c r="D141" s="53">
        <f t="shared" si="42"/>
        <v>0</v>
      </c>
      <c r="E141" s="53">
        <f t="shared" si="43"/>
        <v>0</v>
      </c>
      <c r="F141" s="53">
        <f t="shared" si="44"/>
        <v>0</v>
      </c>
      <c r="G141" s="54">
        <f t="shared" si="45"/>
        <v>0</v>
      </c>
      <c r="H141" s="99"/>
      <c r="I141" s="100"/>
      <c r="J141" s="101"/>
      <c r="K141" s="101"/>
      <c r="L141" s="101"/>
      <c r="M141" s="111"/>
      <c r="N141" s="58"/>
      <c r="O141" s="55"/>
      <c r="P141" s="59"/>
      <c r="Q141" s="59"/>
      <c r="R141" s="59"/>
      <c r="S141" s="60"/>
      <c r="T141" s="61"/>
      <c r="U141" s="55"/>
      <c r="V141" s="56"/>
      <c r="W141" s="56"/>
      <c r="X141" s="56"/>
      <c r="Y141" s="62"/>
    </row>
    <row r="142" spans="1:25" s="11" customFormat="1" ht="24.95" customHeight="1">
      <c r="A142" s="87" t="s">
        <v>134</v>
      </c>
      <c r="B142" s="66"/>
      <c r="C142" s="67"/>
      <c r="D142" s="68"/>
      <c r="E142" s="68"/>
      <c r="F142" s="68"/>
      <c r="G142" s="69"/>
      <c r="H142" s="91"/>
      <c r="I142" s="92"/>
      <c r="J142" s="93"/>
      <c r="K142" s="93"/>
      <c r="L142" s="93"/>
      <c r="M142" s="110"/>
      <c r="N142" s="73"/>
      <c r="O142" s="70"/>
      <c r="P142" s="74"/>
      <c r="Q142" s="74"/>
      <c r="R142" s="74"/>
      <c r="S142" s="75"/>
      <c r="T142" s="76"/>
      <c r="U142" s="70"/>
      <c r="V142" s="71"/>
      <c r="W142" s="71"/>
      <c r="X142" s="71"/>
      <c r="Y142" s="77"/>
    </row>
    <row r="143" spans="1:25" s="11" customFormat="1" ht="24.95" customHeight="1">
      <c r="A143" s="188" t="s">
        <v>21</v>
      </c>
      <c r="B143" s="38"/>
      <c r="C143" s="39">
        <f t="shared" si="40"/>
        <v>30</v>
      </c>
      <c r="D143" s="40">
        <f t="shared" si="42"/>
        <v>15</v>
      </c>
      <c r="E143" s="40">
        <f t="shared" si="43"/>
        <v>0</v>
      </c>
      <c r="F143" s="40">
        <f t="shared" si="44"/>
        <v>15</v>
      </c>
      <c r="G143" s="41">
        <f t="shared" si="45"/>
        <v>0</v>
      </c>
      <c r="H143" s="88"/>
      <c r="I143" s="89"/>
      <c r="J143" s="90"/>
      <c r="K143" s="90"/>
      <c r="L143" s="90"/>
      <c r="M143" s="109"/>
      <c r="N143" s="45"/>
      <c r="O143" s="42"/>
      <c r="P143" s="46"/>
      <c r="Q143" s="46"/>
      <c r="R143" s="46"/>
      <c r="S143" s="47"/>
      <c r="T143" s="48">
        <v>2</v>
      </c>
      <c r="U143" s="42"/>
      <c r="V143" s="43">
        <v>15</v>
      </c>
      <c r="W143" s="43"/>
      <c r="X143" s="43">
        <v>15</v>
      </c>
      <c r="Y143" s="49"/>
    </row>
    <row r="144" spans="1:25" s="11" customFormat="1" ht="24.95" customHeight="1">
      <c r="A144" s="102" t="s">
        <v>124</v>
      </c>
      <c r="B144" s="51"/>
      <c r="C144" s="52"/>
      <c r="D144" s="53"/>
      <c r="E144" s="53"/>
      <c r="F144" s="53"/>
      <c r="G144" s="54"/>
      <c r="H144" s="99"/>
      <c r="I144" s="100"/>
      <c r="J144" s="101"/>
      <c r="K144" s="101"/>
      <c r="L144" s="101"/>
      <c r="M144" s="111"/>
      <c r="N144" s="58"/>
      <c r="O144" s="55"/>
      <c r="P144" s="59"/>
      <c r="Q144" s="59"/>
      <c r="R144" s="59"/>
      <c r="S144" s="60"/>
      <c r="T144" s="61"/>
      <c r="U144" s="55"/>
      <c r="V144" s="56"/>
      <c r="W144" s="56"/>
      <c r="X144" s="56"/>
      <c r="Y144" s="62"/>
    </row>
    <row r="145" spans="1:25" s="11" customFormat="1" ht="24.95" customHeight="1">
      <c r="A145" s="187" t="s">
        <v>53</v>
      </c>
      <c r="B145" s="51">
        <f t="shared" ref="B145:B153" si="46">COUNTIF(I145,"E")+COUNTIF(O145,"E")+COUNTIF(U145,"E")</f>
        <v>0</v>
      </c>
      <c r="C145" s="52">
        <f t="shared" si="40"/>
        <v>0</v>
      </c>
      <c r="D145" s="53">
        <f t="shared" si="42"/>
        <v>0</v>
      </c>
      <c r="E145" s="53">
        <f t="shared" si="43"/>
        <v>0</v>
      </c>
      <c r="F145" s="53">
        <f t="shared" si="44"/>
        <v>0</v>
      </c>
      <c r="G145" s="54">
        <f t="shared" si="45"/>
        <v>0</v>
      </c>
      <c r="H145" s="99"/>
      <c r="I145" s="100"/>
      <c r="J145" s="101"/>
      <c r="K145" s="101"/>
      <c r="L145" s="101"/>
      <c r="M145" s="111"/>
      <c r="N145" s="58"/>
      <c r="O145" s="55"/>
      <c r="P145" s="59"/>
      <c r="Q145" s="59"/>
      <c r="R145" s="59"/>
      <c r="S145" s="60"/>
      <c r="T145" s="61"/>
      <c r="U145" s="55"/>
      <c r="V145" s="56"/>
      <c r="W145" s="56"/>
      <c r="X145" s="56"/>
      <c r="Y145" s="62"/>
    </row>
    <row r="146" spans="1:25" s="11" customFormat="1" ht="24.95" customHeight="1">
      <c r="A146" s="103" t="s">
        <v>130</v>
      </c>
      <c r="B146" s="51"/>
      <c r="C146" s="52"/>
      <c r="D146" s="53"/>
      <c r="E146" s="53"/>
      <c r="F146" s="53"/>
      <c r="G146" s="54"/>
      <c r="H146" s="99"/>
      <c r="I146" s="100"/>
      <c r="J146" s="101"/>
      <c r="K146" s="101"/>
      <c r="L146" s="101"/>
      <c r="M146" s="111"/>
      <c r="N146" s="58"/>
      <c r="O146" s="55"/>
      <c r="P146" s="59"/>
      <c r="Q146" s="59"/>
      <c r="R146" s="59"/>
      <c r="S146" s="60"/>
      <c r="T146" s="61"/>
      <c r="U146" s="55"/>
      <c r="V146" s="56"/>
      <c r="W146" s="56"/>
      <c r="X146" s="56"/>
      <c r="Y146" s="62"/>
    </row>
    <row r="147" spans="1:25" s="11" customFormat="1" ht="24.95" customHeight="1">
      <c r="A147" s="187" t="s">
        <v>64</v>
      </c>
      <c r="B147" s="51">
        <f>COUNTIF(I147,"E")+COUNTIF(O147,"E")+COUNTIF(U147,"E")</f>
        <v>0</v>
      </c>
      <c r="C147" s="52">
        <f t="shared" si="40"/>
        <v>0</v>
      </c>
      <c r="D147" s="53">
        <f t="shared" si="42"/>
        <v>0</v>
      </c>
      <c r="E147" s="53">
        <f t="shared" si="43"/>
        <v>0</v>
      </c>
      <c r="F147" s="53">
        <f t="shared" si="44"/>
        <v>0</v>
      </c>
      <c r="G147" s="54">
        <f t="shared" si="45"/>
        <v>0</v>
      </c>
      <c r="H147" s="99"/>
      <c r="I147" s="100"/>
      <c r="J147" s="101"/>
      <c r="K147" s="101"/>
      <c r="L147" s="101"/>
      <c r="M147" s="111"/>
      <c r="N147" s="58"/>
      <c r="O147" s="55"/>
      <c r="P147" s="59"/>
      <c r="Q147" s="59"/>
      <c r="R147" s="59"/>
      <c r="S147" s="60"/>
      <c r="T147" s="61"/>
      <c r="U147" s="55"/>
      <c r="V147" s="56"/>
      <c r="W147" s="56"/>
      <c r="X147" s="56"/>
      <c r="Y147" s="62"/>
    </row>
    <row r="148" spans="1:25" s="11" customFormat="1" ht="24.95" customHeight="1">
      <c r="A148" s="87" t="s">
        <v>135</v>
      </c>
      <c r="B148" s="66"/>
      <c r="C148" s="67"/>
      <c r="D148" s="68"/>
      <c r="E148" s="68"/>
      <c r="F148" s="68"/>
      <c r="G148" s="69"/>
      <c r="H148" s="91"/>
      <c r="I148" s="92"/>
      <c r="J148" s="93"/>
      <c r="K148" s="93"/>
      <c r="L148" s="93"/>
      <c r="M148" s="110"/>
      <c r="N148" s="73"/>
      <c r="O148" s="70"/>
      <c r="P148" s="74"/>
      <c r="Q148" s="74"/>
      <c r="R148" s="74"/>
      <c r="S148" s="75"/>
      <c r="T148" s="76"/>
      <c r="U148" s="70"/>
      <c r="V148" s="71"/>
      <c r="W148" s="71"/>
      <c r="X148" s="71"/>
      <c r="Y148" s="77"/>
    </row>
    <row r="149" spans="1:25" s="11" customFormat="1" ht="24.95" customHeight="1">
      <c r="A149" s="188" t="s">
        <v>26</v>
      </c>
      <c r="B149" s="38">
        <f>COUNTIF(I149,"E")+COUNTIF(O149,"E")+COUNTIF(U149,"E")</f>
        <v>0</v>
      </c>
      <c r="C149" s="39">
        <f t="shared" si="40"/>
        <v>30</v>
      </c>
      <c r="D149" s="40">
        <f t="shared" si="42"/>
        <v>0</v>
      </c>
      <c r="E149" s="40">
        <f t="shared" si="43"/>
        <v>0</v>
      </c>
      <c r="F149" s="40">
        <f t="shared" si="44"/>
        <v>30</v>
      </c>
      <c r="G149" s="41">
        <f t="shared" si="45"/>
        <v>0</v>
      </c>
      <c r="H149" s="88"/>
      <c r="I149" s="89"/>
      <c r="J149" s="90"/>
      <c r="K149" s="90"/>
      <c r="L149" s="90"/>
      <c r="M149" s="109"/>
      <c r="N149" s="45"/>
      <c r="O149" s="42"/>
      <c r="P149" s="46"/>
      <c r="Q149" s="46"/>
      <c r="R149" s="46"/>
      <c r="S149" s="47"/>
      <c r="T149" s="48">
        <v>2</v>
      </c>
      <c r="U149" s="42"/>
      <c r="V149" s="43"/>
      <c r="W149" s="43"/>
      <c r="X149" s="43">
        <v>30</v>
      </c>
      <c r="Y149" s="49"/>
    </row>
    <row r="150" spans="1:25" s="11" customFormat="1" ht="24.95" customHeight="1">
      <c r="A150" s="102" t="s">
        <v>122</v>
      </c>
      <c r="B150" s="51"/>
      <c r="C150" s="52"/>
      <c r="D150" s="53"/>
      <c r="E150" s="53"/>
      <c r="F150" s="53"/>
      <c r="G150" s="54"/>
      <c r="H150" s="99"/>
      <c r="I150" s="100"/>
      <c r="J150" s="101"/>
      <c r="K150" s="101"/>
      <c r="L150" s="101"/>
      <c r="M150" s="111"/>
      <c r="N150" s="58"/>
      <c r="O150" s="55"/>
      <c r="P150" s="59"/>
      <c r="Q150" s="59"/>
      <c r="R150" s="59"/>
      <c r="S150" s="60"/>
      <c r="T150" s="61"/>
      <c r="U150" s="55"/>
      <c r="V150" s="56"/>
      <c r="W150" s="56"/>
      <c r="X150" s="56"/>
      <c r="Y150" s="62"/>
    </row>
    <row r="151" spans="1:25" s="11" customFormat="1" ht="24.95" customHeight="1">
      <c r="A151" s="187" t="s">
        <v>65</v>
      </c>
      <c r="B151" s="51">
        <f t="shared" si="46"/>
        <v>0</v>
      </c>
      <c r="C151" s="52">
        <f t="shared" si="40"/>
        <v>0</v>
      </c>
      <c r="D151" s="53">
        <f t="shared" si="42"/>
        <v>0</v>
      </c>
      <c r="E151" s="53">
        <f t="shared" si="43"/>
        <v>0</v>
      </c>
      <c r="F151" s="53">
        <f t="shared" si="44"/>
        <v>0</v>
      </c>
      <c r="G151" s="54">
        <f t="shared" si="45"/>
        <v>0</v>
      </c>
      <c r="H151" s="99"/>
      <c r="I151" s="100"/>
      <c r="J151" s="101"/>
      <c r="K151" s="101"/>
      <c r="L151" s="101"/>
      <c r="M151" s="111"/>
      <c r="N151" s="58"/>
      <c r="O151" s="55"/>
      <c r="P151" s="59"/>
      <c r="Q151" s="59"/>
      <c r="R151" s="59"/>
      <c r="S151" s="60"/>
      <c r="T151" s="61"/>
      <c r="U151" s="55"/>
      <c r="V151" s="56"/>
      <c r="W151" s="56"/>
      <c r="X151" s="56"/>
      <c r="Y151" s="62"/>
    </row>
    <row r="152" spans="1:25" s="11" customFormat="1" ht="24.95" customHeight="1">
      <c r="A152" s="103" t="s">
        <v>136</v>
      </c>
      <c r="B152" s="51"/>
      <c r="C152" s="52"/>
      <c r="D152" s="53"/>
      <c r="E152" s="53"/>
      <c r="F152" s="53"/>
      <c r="G152" s="54"/>
      <c r="H152" s="99"/>
      <c r="I152" s="100"/>
      <c r="J152" s="101"/>
      <c r="K152" s="101"/>
      <c r="L152" s="101"/>
      <c r="M152" s="111"/>
      <c r="N152" s="58"/>
      <c r="O152" s="55"/>
      <c r="P152" s="59"/>
      <c r="Q152" s="59"/>
      <c r="R152" s="59"/>
      <c r="S152" s="60"/>
      <c r="T152" s="61"/>
      <c r="U152" s="55"/>
      <c r="V152" s="56"/>
      <c r="W152" s="56"/>
      <c r="X152" s="56"/>
      <c r="Y152" s="62"/>
    </row>
    <row r="153" spans="1:25" s="11" customFormat="1" ht="24.95" customHeight="1">
      <c r="A153" s="187" t="s">
        <v>66</v>
      </c>
      <c r="B153" s="51">
        <f t="shared" si="46"/>
        <v>0</v>
      </c>
      <c r="C153" s="52">
        <f t="shared" si="40"/>
        <v>0</v>
      </c>
      <c r="D153" s="53">
        <f t="shared" si="42"/>
        <v>0</v>
      </c>
      <c r="E153" s="53">
        <f t="shared" si="43"/>
        <v>0</v>
      </c>
      <c r="F153" s="53">
        <f t="shared" si="44"/>
        <v>0</v>
      </c>
      <c r="G153" s="54">
        <f t="shared" si="45"/>
        <v>0</v>
      </c>
      <c r="H153" s="99"/>
      <c r="I153" s="100"/>
      <c r="J153" s="101"/>
      <c r="K153" s="101"/>
      <c r="L153" s="101"/>
      <c r="M153" s="111"/>
      <c r="N153" s="58"/>
      <c r="O153" s="55"/>
      <c r="P153" s="59"/>
      <c r="Q153" s="59"/>
      <c r="R153" s="59"/>
      <c r="S153" s="60"/>
      <c r="T153" s="61"/>
      <c r="U153" s="55"/>
      <c r="V153" s="56"/>
      <c r="W153" s="56"/>
      <c r="X153" s="56"/>
      <c r="Y153" s="62"/>
    </row>
    <row r="154" spans="1:25" s="11" customFormat="1" ht="24.95" customHeight="1">
      <c r="A154" s="103" t="s">
        <v>137</v>
      </c>
      <c r="B154" s="51"/>
      <c r="C154" s="52"/>
      <c r="D154" s="53"/>
      <c r="E154" s="53"/>
      <c r="F154" s="53"/>
      <c r="G154" s="54"/>
      <c r="H154" s="99"/>
      <c r="I154" s="100"/>
      <c r="J154" s="101"/>
      <c r="K154" s="101"/>
      <c r="L154" s="101"/>
      <c r="M154" s="111"/>
      <c r="N154" s="58"/>
      <c r="O154" s="55"/>
      <c r="P154" s="59"/>
      <c r="Q154" s="59"/>
      <c r="R154" s="59"/>
      <c r="S154" s="60"/>
      <c r="T154" s="61"/>
      <c r="U154" s="55"/>
      <c r="V154" s="56"/>
      <c r="W154" s="56"/>
      <c r="X154" s="56"/>
      <c r="Y154" s="62"/>
    </row>
    <row r="155" spans="1:25" s="11" customFormat="1" ht="24.95" customHeight="1">
      <c r="A155" s="187" t="s">
        <v>67</v>
      </c>
      <c r="B155" s="51"/>
      <c r="C155" s="52">
        <f t="shared" si="40"/>
        <v>0</v>
      </c>
      <c r="D155" s="53">
        <f t="shared" si="42"/>
        <v>0</v>
      </c>
      <c r="E155" s="53">
        <f t="shared" si="43"/>
        <v>0</v>
      </c>
      <c r="F155" s="53">
        <f t="shared" si="44"/>
        <v>0</v>
      </c>
      <c r="G155" s="54">
        <f t="shared" si="45"/>
        <v>0</v>
      </c>
      <c r="H155" s="99"/>
      <c r="I155" s="100"/>
      <c r="J155" s="101"/>
      <c r="K155" s="101"/>
      <c r="L155" s="101"/>
      <c r="M155" s="111"/>
      <c r="N155" s="58"/>
      <c r="O155" s="55"/>
      <c r="P155" s="59"/>
      <c r="Q155" s="59"/>
      <c r="R155" s="59"/>
      <c r="S155" s="60"/>
      <c r="T155" s="61"/>
      <c r="U155" s="55"/>
      <c r="V155" s="56"/>
      <c r="W155" s="56"/>
      <c r="X155" s="56"/>
      <c r="Y155" s="62"/>
    </row>
    <row r="156" spans="1:25" s="11" customFormat="1" ht="24.95" customHeight="1">
      <c r="A156" s="169" t="s">
        <v>126</v>
      </c>
      <c r="B156" s="66"/>
      <c r="C156" s="67"/>
      <c r="D156" s="68"/>
      <c r="E156" s="68"/>
      <c r="F156" s="68"/>
      <c r="G156" s="69"/>
      <c r="H156" s="91"/>
      <c r="I156" s="92"/>
      <c r="J156" s="93"/>
      <c r="K156" s="93"/>
      <c r="L156" s="93"/>
      <c r="M156" s="110"/>
      <c r="N156" s="148"/>
      <c r="O156" s="145"/>
      <c r="P156" s="149"/>
      <c r="Q156" s="149"/>
      <c r="R156" s="149"/>
      <c r="S156" s="150"/>
      <c r="T156" s="76"/>
      <c r="U156" s="70"/>
      <c r="V156" s="71"/>
      <c r="W156" s="71"/>
      <c r="X156" s="71"/>
      <c r="Y156" s="77"/>
    </row>
    <row r="157" spans="1:25" ht="20.100000000000001" customHeight="1">
      <c r="A157" s="112"/>
      <c r="B157" s="113"/>
      <c r="C157" s="114"/>
      <c r="D157" s="115" t="s">
        <v>15</v>
      </c>
      <c r="E157" s="115" t="s">
        <v>16</v>
      </c>
      <c r="F157" s="115" t="s">
        <v>17</v>
      </c>
      <c r="G157" s="116" t="s">
        <v>18</v>
      </c>
      <c r="H157" s="117"/>
      <c r="I157" s="115"/>
      <c r="J157" s="115" t="s">
        <v>15</v>
      </c>
      <c r="K157" s="115" t="s">
        <v>16</v>
      </c>
      <c r="L157" s="115" t="s">
        <v>17</v>
      </c>
      <c r="M157" s="118" t="s">
        <v>18</v>
      </c>
      <c r="N157" s="119"/>
      <c r="O157" s="115"/>
      <c r="P157" s="115" t="s">
        <v>15</v>
      </c>
      <c r="Q157" s="115" t="s">
        <v>16</v>
      </c>
      <c r="R157" s="115" t="s">
        <v>17</v>
      </c>
      <c r="S157" s="120" t="s">
        <v>18</v>
      </c>
      <c r="T157" s="121"/>
      <c r="U157" s="115"/>
      <c r="V157" s="115" t="s">
        <v>15</v>
      </c>
      <c r="W157" s="115" t="s">
        <v>16</v>
      </c>
      <c r="X157" s="115" t="s">
        <v>17</v>
      </c>
      <c r="Y157" s="122" t="s">
        <v>18</v>
      </c>
    </row>
    <row r="158" spans="1:25" ht="64.5" customHeight="1">
      <c r="A158" s="168" t="s">
        <v>145</v>
      </c>
      <c r="B158" s="123">
        <f>SUM(B14:B73)+SUM(B117:B156)</f>
        <v>6</v>
      </c>
      <c r="C158" s="124">
        <f t="shared" ref="C158:G158" si="47">SUM(C14:C73)+SUM(C117:C156)</f>
        <v>1191</v>
      </c>
      <c r="D158" s="125">
        <f t="shared" si="47"/>
        <v>484</v>
      </c>
      <c r="E158" s="125">
        <f t="shared" si="47"/>
        <v>75</v>
      </c>
      <c r="F158" s="125">
        <f t="shared" si="47"/>
        <v>375</v>
      </c>
      <c r="G158" s="126">
        <f t="shared" si="47"/>
        <v>257</v>
      </c>
      <c r="H158" s="127">
        <f>SUM(H14:H73)+SUM(H117:H156)</f>
        <v>30</v>
      </c>
      <c r="I158" s="128" t="str">
        <f>TEXT((COUNTIFS(I14:I73,"E")+COUNTIFS(I117:I156,"E")),0)</f>
        <v>4</v>
      </c>
      <c r="J158" s="129" t="str">
        <f>TEXT((SUM(J14:J73)+SUM(J117:J156)),0)</f>
        <v>214</v>
      </c>
      <c r="K158" s="129" t="str">
        <f t="shared" ref="K158:M158" si="48">TEXT((SUM(K14:K73)+SUM(K117:K156)),0)</f>
        <v>15</v>
      </c>
      <c r="L158" s="129" t="str">
        <f t="shared" si="48"/>
        <v>180</v>
      </c>
      <c r="M158" s="130" t="str">
        <f t="shared" si="48"/>
        <v>15</v>
      </c>
      <c r="N158" s="131">
        <f t="shared" ref="N158" si="49">SUM(N14:N73)+SUM(N117:N156)</f>
        <v>30</v>
      </c>
      <c r="O158" s="128" t="str">
        <f t="shared" ref="O158" si="50">TEXT((COUNTIFS(O14:O73,"E")+COUNTIFS(O117:O156,"E")),0)</f>
        <v>2</v>
      </c>
      <c r="P158" s="129" t="str">
        <f t="shared" ref="P158:Y158" si="51">TEXT((SUM(P14:P73)+SUM(P117:P156)),0)</f>
        <v>165</v>
      </c>
      <c r="Q158" s="129" t="str">
        <f t="shared" si="51"/>
        <v>15</v>
      </c>
      <c r="R158" s="129" t="str">
        <f t="shared" si="51"/>
        <v>105</v>
      </c>
      <c r="S158" s="132" t="str">
        <f t="shared" si="51"/>
        <v>137</v>
      </c>
      <c r="T158" s="133">
        <f t="shared" ref="T158" si="52">SUM(T14:T73)+SUM(T117:T156)</f>
        <v>30</v>
      </c>
      <c r="U158" s="128" t="str">
        <f t="shared" ref="U158" si="53">TEXT((COUNTIFS(U14:U73,"E")+COUNTIFS(U117:U156,"E")),0)</f>
        <v>0</v>
      </c>
      <c r="V158" s="129" t="str">
        <f t="shared" ref="V158" si="54">TEXT((SUM(V14:V73)+SUM(V117:V156)),0)</f>
        <v>105</v>
      </c>
      <c r="W158" s="129" t="str">
        <f t="shared" si="51"/>
        <v>45</v>
      </c>
      <c r="X158" s="129" t="str">
        <f t="shared" si="51"/>
        <v>90</v>
      </c>
      <c r="Y158" s="134" t="str">
        <f t="shared" si="51"/>
        <v>105</v>
      </c>
    </row>
    <row r="159" spans="1:25" ht="23.25">
      <c r="A159" s="156"/>
      <c r="B159" s="170" t="s">
        <v>5</v>
      </c>
      <c r="C159" s="157"/>
      <c r="D159" s="157"/>
      <c r="E159" s="157"/>
      <c r="F159" s="157"/>
      <c r="G159" s="157"/>
      <c r="H159" s="157"/>
      <c r="I159" s="158"/>
      <c r="J159" s="135"/>
      <c r="K159" s="136">
        <f>(VALUE(J158)+VALUE(K158)+VALUE(L158)+VALUE(M158))</f>
        <v>424</v>
      </c>
      <c r="L159" s="137"/>
      <c r="M159" s="138"/>
      <c r="N159" s="159"/>
      <c r="O159" s="158"/>
      <c r="P159" s="135"/>
      <c r="Q159" s="136">
        <f>(VALUE(P158)+VALUE(Q158)+VALUE(R158)+VALUE(S158))</f>
        <v>422</v>
      </c>
      <c r="R159" s="137"/>
      <c r="S159" s="138"/>
      <c r="T159" s="159"/>
      <c r="U159" s="158"/>
      <c r="V159" s="135"/>
      <c r="W159" s="136" t="str">
        <f>TEXT(V158+W158+X158+Y158,0)</f>
        <v>345</v>
      </c>
      <c r="X159" s="137"/>
      <c r="Y159" s="139"/>
    </row>
    <row r="160" spans="1:25" ht="10.15" customHeight="1">
      <c r="A160" s="197"/>
      <c r="B160" s="13"/>
      <c r="C160" s="13"/>
      <c r="D160" s="13"/>
      <c r="E160" s="13"/>
      <c r="F160" s="13"/>
      <c r="G160" s="13"/>
      <c r="H160" s="13"/>
      <c r="I160" s="13"/>
      <c r="J160" s="13"/>
      <c r="K160" s="198"/>
      <c r="L160" s="198"/>
      <c r="M160" s="13"/>
      <c r="N160" s="13"/>
      <c r="O160" s="13"/>
      <c r="P160" s="13"/>
      <c r="Q160" s="198"/>
      <c r="R160" s="198"/>
      <c r="S160" s="13"/>
      <c r="T160" s="13"/>
      <c r="U160" s="13"/>
      <c r="V160" s="13"/>
      <c r="W160" s="198"/>
      <c r="X160" s="198"/>
      <c r="Y160" s="22"/>
    </row>
    <row r="161" spans="1:25" ht="22.9" customHeight="1">
      <c r="A161" s="206" t="s">
        <v>150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98"/>
      <c r="L161" s="198"/>
      <c r="M161" s="13"/>
      <c r="N161" s="13"/>
      <c r="O161" s="13"/>
      <c r="P161" s="13"/>
      <c r="Q161" s="198"/>
      <c r="R161" s="198"/>
      <c r="S161" s="13"/>
      <c r="T161" s="13"/>
      <c r="U161" s="13"/>
      <c r="V161" s="13"/>
      <c r="W161" s="198"/>
      <c r="X161" s="198"/>
      <c r="Y161" s="22"/>
    </row>
    <row r="162" spans="1:25" ht="10.15" customHeight="1" thickBot="1">
      <c r="A162" s="199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5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6"/>
    </row>
    <row r="163" spans="1:25" ht="13.5" thickTop="1"/>
  </sheetData>
  <mergeCells count="23">
    <mergeCell ref="J2:Y2"/>
    <mergeCell ref="F10:F12"/>
    <mergeCell ref="G10:G12"/>
    <mergeCell ref="E5:F5"/>
    <mergeCell ref="A8:A12"/>
    <mergeCell ref="B8:B12"/>
    <mergeCell ref="C8:G8"/>
    <mergeCell ref="C9:C12"/>
    <mergeCell ref="D9:G9"/>
    <mergeCell ref="D10:D12"/>
    <mergeCell ref="E10:E12"/>
    <mergeCell ref="H10:H11"/>
    <mergeCell ref="I10:I11"/>
    <mergeCell ref="T10:T11"/>
    <mergeCell ref="U10:U11"/>
    <mergeCell ref="V10:Y10"/>
    <mergeCell ref="J11:M11"/>
    <mergeCell ref="P11:S11"/>
    <mergeCell ref="V11:Y11"/>
    <mergeCell ref="J10:M10"/>
    <mergeCell ref="N10:N11"/>
    <mergeCell ref="O10:O11"/>
    <mergeCell ref="P10:S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6" fitToHeight="0" orientation="portrait" r:id="rId1"/>
  <headerFooter scaleWithDoc="0">
    <oddFooter>&amp;L&amp;6&amp;F, wydrukowano: &amp;D&amp;R&amp;6Strona: &amp;P/&amp;N</oddFooter>
  </headerFooter>
  <ignoredErrors>
    <ignoredError sqref="H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S2Mech1E</vt:lpstr>
      <vt:lpstr>S2Mech1E!Obszar_wydruku</vt:lpstr>
      <vt:lpstr>S2Mech1E!Tytuły_wydruku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2023-11-04T11:57:23Z</cp:lastPrinted>
  <dcterms:created xsi:type="dcterms:W3CDTF">2019-03-27T11:12:27Z</dcterms:created>
  <dcterms:modified xsi:type="dcterms:W3CDTF">2023-11-05T12:54:09Z</dcterms:modified>
</cp:coreProperties>
</file>